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01.2024\"/>
    </mc:Choice>
  </mc:AlternateContent>
  <bookViews>
    <workbookView xWindow="720" yWindow="4425" windowWidth="19440" windowHeight="8280" tabRatio="850"/>
  </bookViews>
  <sheets>
    <sheet name="Подпрограмма 2" sheetId="4" r:id="rId1"/>
    <sheet name="Подпрограмма 2 (2)" sheetId="22" r:id="rId2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2 (2)'!#REF!</definedName>
    <definedName name="Z_359C8E5E_9871_416C_8416_05D2A4FF5688_.wvu.PrintArea" localSheetId="1" hidden="1">'Подпрограмма 2 (2)'!$A$1:$N$16</definedName>
    <definedName name="Z_676C7EBD_E16D_4DD0_B42E_F8075547C9A3_.wvu.PrintArea" localSheetId="1" hidden="1">'Подпрограмма 2 (2)'!$A$1:$N$16</definedName>
    <definedName name="Z_79A8BF50_58E9_46AC_AFD7_D75F740A8CFE_.wvu.PrintArea" localSheetId="1" hidden="1">'Подпрограмма 2 (2)'!$A$1:$N$16</definedName>
    <definedName name="Z_F75B3EC3_CC43_4B33_913D_5D7444E65C48_.wvu.PrintArea" localSheetId="1" hidden="1">'Подпрограмма 2 (2)'!$A$1:$N$16</definedName>
    <definedName name="_xlnm.Print_Titles" localSheetId="0">'Подпрограмма 2'!$3:$5</definedName>
    <definedName name="_xlnm.Print_Titles" localSheetId="1">'Подпрограмма 2 (2)'!$3:$6</definedName>
    <definedName name="_xlnm.Print_Area" localSheetId="0">'Подпрограмма 2'!$A$1:$O$69</definedName>
    <definedName name="_xlnm.Print_Area" localSheetId="1">'Подпрограмма 2 (2)'!$A$1:$M$16</definedName>
  </definedNames>
  <calcPr calcId="162913"/>
</workbook>
</file>

<file path=xl/calcChain.xml><?xml version="1.0" encoding="utf-8"?>
<calcChain xmlns="http://schemas.openxmlformats.org/spreadsheetml/2006/main">
  <c r="K13" i="22" l="1"/>
  <c r="M13" i="22"/>
  <c r="M10" i="22" l="1"/>
  <c r="B13" i="22" l="1"/>
  <c r="N29" i="4"/>
  <c r="O29" i="4"/>
  <c r="N30" i="4"/>
  <c r="O30" i="4"/>
  <c r="N31" i="4"/>
  <c r="O31" i="4"/>
  <c r="N33" i="4"/>
  <c r="O33" i="4"/>
  <c r="N34" i="4"/>
  <c r="O34" i="4"/>
  <c r="H17" i="4"/>
  <c r="H6" i="4"/>
  <c r="I6" i="4"/>
  <c r="J6" i="4"/>
  <c r="L6" i="4"/>
  <c r="M55" i="4"/>
  <c r="K55" i="4" s="1"/>
  <c r="O55" i="4" s="1"/>
  <c r="H55" i="4"/>
  <c r="N55" i="4" s="1"/>
  <c r="K56" i="4"/>
  <c r="M56" i="4"/>
  <c r="H56" i="4"/>
  <c r="N56" i="4" s="1"/>
  <c r="O56" i="4"/>
  <c r="N52" i="4"/>
  <c r="O51" i="4"/>
  <c r="N51" i="4"/>
  <c r="O50" i="4"/>
  <c r="N50" i="4"/>
  <c r="O37" i="4"/>
  <c r="N37" i="4"/>
  <c r="O66" i="4"/>
  <c r="N66" i="4"/>
  <c r="O59" i="4"/>
  <c r="N59" i="4"/>
  <c r="O60" i="4"/>
  <c r="N60" i="4"/>
  <c r="F6" i="4"/>
  <c r="G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F21" i="4"/>
  <c r="G21" i="4"/>
  <c r="E22" i="4"/>
  <c r="E23" i="4"/>
  <c r="E24" i="4"/>
  <c r="E25" i="4"/>
  <c r="F26" i="4"/>
  <c r="E27" i="4"/>
  <c r="E28" i="4"/>
  <c r="E29" i="4"/>
  <c r="E30" i="4"/>
  <c r="E31" i="4"/>
  <c r="E32" i="4"/>
  <c r="E33" i="4"/>
  <c r="G34" i="4"/>
  <c r="G26" i="4" s="1"/>
  <c r="E35" i="4"/>
  <c r="E36" i="4"/>
  <c r="E37" i="4"/>
  <c r="G37" i="4"/>
  <c r="E38" i="4"/>
  <c r="F40" i="4"/>
  <c r="F39" i="4" s="1"/>
  <c r="G40" i="4"/>
  <c r="E41" i="4"/>
  <c r="E42" i="4"/>
  <c r="E43" i="4"/>
  <c r="E44" i="4"/>
  <c r="E45" i="4"/>
  <c r="E46" i="4"/>
  <c r="E47" i="4"/>
  <c r="E48" i="4"/>
  <c r="E49" i="4"/>
  <c r="E50" i="4"/>
  <c r="E51" i="4"/>
  <c r="E52" i="4"/>
  <c r="O52" i="4" s="1"/>
  <c r="F53" i="4"/>
  <c r="G53" i="4"/>
  <c r="E54" i="4"/>
  <c r="E55" i="4"/>
  <c r="E56" i="4"/>
  <c r="F57" i="4"/>
  <c r="G58" i="4"/>
  <c r="E58" i="4" s="1"/>
  <c r="E57" i="4" s="1"/>
  <c r="F59" i="4"/>
  <c r="G59" i="4"/>
  <c r="E60" i="4"/>
  <c r="E59" i="4" s="1"/>
  <c r="F61" i="4"/>
  <c r="G61" i="4"/>
  <c r="E62" i="4"/>
  <c r="E63" i="4"/>
  <c r="F64" i="4"/>
  <c r="G64" i="4"/>
  <c r="E65" i="4"/>
  <c r="E66" i="4"/>
  <c r="G57" i="4" l="1"/>
  <c r="E61" i="4"/>
  <c r="F69" i="4"/>
  <c r="E64" i="4"/>
  <c r="G39" i="4"/>
  <c r="E53" i="4"/>
  <c r="E40" i="4"/>
  <c r="E39" i="4" s="1"/>
  <c r="E21" i="4"/>
  <c r="E6" i="4"/>
  <c r="E34" i="4"/>
  <c r="E26" i="4" s="1"/>
  <c r="J16" i="22"/>
  <c r="L16" i="22"/>
  <c r="M9" i="22"/>
  <c r="K9" i="22" s="1"/>
  <c r="K10" i="22"/>
  <c r="G69" i="4" l="1"/>
  <c r="E69" i="4"/>
  <c r="I53" i="4"/>
  <c r="J53" i="4"/>
  <c r="L53" i="4"/>
  <c r="I64" i="4"/>
  <c r="J64" i="4"/>
  <c r="L64" i="4"/>
  <c r="M65" i="4"/>
  <c r="K65" i="4" s="1"/>
  <c r="O65" i="4" s="1"/>
  <c r="H65" i="4"/>
  <c r="N65" i="4" s="1"/>
  <c r="M54" i="4"/>
  <c r="K54" i="4" s="1"/>
  <c r="H54" i="4"/>
  <c r="M10" i="4"/>
  <c r="K10" i="4"/>
  <c r="O10" i="4" s="1"/>
  <c r="H10" i="4"/>
  <c r="N10" i="4" s="1"/>
  <c r="K53" i="4" l="1"/>
  <c r="O53" i="4" s="1"/>
  <c r="O54" i="4"/>
  <c r="M7" i="22"/>
  <c r="M16" i="22" s="1"/>
  <c r="N54" i="4"/>
  <c r="H53" i="4"/>
  <c r="N53" i="4" s="1"/>
  <c r="M53" i="4"/>
  <c r="K7" i="22"/>
  <c r="K16" i="22" s="1"/>
  <c r="M8" i="22" l="1"/>
  <c r="K8" i="22" l="1"/>
  <c r="M8" i="4"/>
  <c r="H11" i="4"/>
  <c r="N11" i="4" s="1"/>
  <c r="M60" i="4" l="1"/>
  <c r="K60" i="4" s="1"/>
  <c r="H60" i="4"/>
  <c r="B11" i="22"/>
  <c r="M25" i="4" l="1"/>
  <c r="K25" i="4" s="1"/>
  <c r="O25" i="4" s="1"/>
  <c r="H25" i="4"/>
  <c r="N25" i="4" s="1"/>
  <c r="M24" i="4"/>
  <c r="K24" i="4"/>
  <c r="O24" i="4" s="1"/>
  <c r="H24" i="4"/>
  <c r="N24" i="4" s="1"/>
  <c r="M23" i="4"/>
  <c r="K23" i="4" s="1"/>
  <c r="O23" i="4" s="1"/>
  <c r="H23" i="4"/>
  <c r="N23" i="4" s="1"/>
  <c r="M22" i="4"/>
  <c r="K22" i="4" s="1"/>
  <c r="O22" i="4" s="1"/>
  <c r="H22" i="4"/>
  <c r="N22" i="4" s="1"/>
  <c r="I40" i="4" l="1"/>
  <c r="J40" i="4"/>
  <c r="L40" i="4"/>
  <c r="H52" i="4"/>
  <c r="M52" i="4"/>
  <c r="K52" i="4" s="1"/>
  <c r="H63" i="4" l="1"/>
  <c r="I61" i="4"/>
  <c r="J61" i="4"/>
  <c r="L61" i="4"/>
  <c r="J26" i="4"/>
  <c r="H61" i="4" l="1"/>
  <c r="H8" i="4"/>
  <c r="N8" i="4" s="1"/>
  <c r="H9" i="4"/>
  <c r="N9" i="4" s="1"/>
  <c r="H12" i="4"/>
  <c r="N12" i="4" s="1"/>
  <c r="H13" i="4"/>
  <c r="N13" i="4" s="1"/>
  <c r="H14" i="4"/>
  <c r="N14" i="4" s="1"/>
  <c r="H15" i="4"/>
  <c r="N15" i="4" s="1"/>
  <c r="H16" i="4"/>
  <c r="N16" i="4" s="1"/>
  <c r="N17" i="4"/>
  <c r="H18" i="4"/>
  <c r="N18" i="4" s="1"/>
  <c r="H19" i="4"/>
  <c r="N19" i="4" s="1"/>
  <c r="H20" i="4"/>
  <c r="N20" i="4" s="1"/>
  <c r="H7" i="4"/>
  <c r="N7" i="4" s="1"/>
  <c r="K63" i="4" l="1"/>
  <c r="O63" i="4" s="1"/>
  <c r="N63" i="4"/>
  <c r="M42" i="4"/>
  <c r="K42" i="4" s="1"/>
  <c r="O42" i="4" s="1"/>
  <c r="M43" i="4"/>
  <c r="M44" i="4"/>
  <c r="K44" i="4" s="1"/>
  <c r="O44" i="4" s="1"/>
  <c r="M45" i="4"/>
  <c r="K45" i="4" s="1"/>
  <c r="O45" i="4" s="1"/>
  <c r="M46" i="4"/>
  <c r="K46" i="4" s="1"/>
  <c r="O46" i="4" s="1"/>
  <c r="M47" i="4"/>
  <c r="K47" i="4" s="1"/>
  <c r="O47" i="4" s="1"/>
  <c r="M48" i="4"/>
  <c r="K48" i="4" s="1"/>
  <c r="O48" i="4" s="1"/>
  <c r="M49" i="4"/>
  <c r="K49" i="4" s="1"/>
  <c r="O49" i="4" s="1"/>
  <c r="M50" i="4"/>
  <c r="K50" i="4" s="1"/>
  <c r="M51" i="4"/>
  <c r="K51" i="4" s="1"/>
  <c r="M41" i="4"/>
  <c r="K41" i="4" s="1"/>
  <c r="O41" i="4" s="1"/>
  <c r="H42" i="4"/>
  <c r="N42" i="4" s="1"/>
  <c r="H43" i="4"/>
  <c r="N43" i="4" s="1"/>
  <c r="H44" i="4"/>
  <c r="N44" i="4" s="1"/>
  <c r="H45" i="4"/>
  <c r="N45" i="4" s="1"/>
  <c r="H46" i="4"/>
  <c r="N46" i="4" s="1"/>
  <c r="H47" i="4"/>
  <c r="N47" i="4" s="1"/>
  <c r="H48" i="4"/>
  <c r="N48" i="4" s="1"/>
  <c r="H49" i="4"/>
  <c r="N49" i="4" s="1"/>
  <c r="H50" i="4"/>
  <c r="H51" i="4"/>
  <c r="H41" i="4"/>
  <c r="N41" i="4" s="1"/>
  <c r="M28" i="4"/>
  <c r="K28" i="4" s="1"/>
  <c r="O28" i="4" s="1"/>
  <c r="M29" i="4"/>
  <c r="K29" i="4" s="1"/>
  <c r="M30" i="4"/>
  <c r="K30" i="4" s="1"/>
  <c r="M31" i="4"/>
  <c r="K31" i="4" s="1"/>
  <c r="M32" i="4"/>
  <c r="K32" i="4" s="1"/>
  <c r="O32" i="4" s="1"/>
  <c r="M33" i="4"/>
  <c r="K33" i="4" s="1"/>
  <c r="M34" i="4"/>
  <c r="K34" i="4" s="1"/>
  <c r="M35" i="4"/>
  <c r="K35" i="4" s="1"/>
  <c r="O35" i="4" s="1"/>
  <c r="M36" i="4"/>
  <c r="K36" i="4" s="1"/>
  <c r="O36" i="4" s="1"/>
  <c r="M37" i="4"/>
  <c r="K37" i="4" s="1"/>
  <c r="M38" i="4"/>
  <c r="K38" i="4" s="1"/>
  <c r="O38" i="4" s="1"/>
  <c r="M27" i="4"/>
  <c r="K27" i="4" s="1"/>
  <c r="O27" i="4" s="1"/>
  <c r="H28" i="4"/>
  <c r="N28" i="4" s="1"/>
  <c r="H29" i="4"/>
  <c r="H30" i="4"/>
  <c r="H31" i="4"/>
  <c r="H32" i="4"/>
  <c r="N32" i="4" s="1"/>
  <c r="H33" i="4"/>
  <c r="H34" i="4"/>
  <c r="H35" i="4"/>
  <c r="N35" i="4" s="1"/>
  <c r="H36" i="4"/>
  <c r="N36" i="4" s="1"/>
  <c r="H37" i="4"/>
  <c r="H38" i="4"/>
  <c r="N38" i="4" s="1"/>
  <c r="H27" i="4"/>
  <c r="N27" i="4" s="1"/>
  <c r="H40" i="4" l="1"/>
  <c r="N40" i="4" s="1"/>
  <c r="K43" i="4"/>
  <c r="M40" i="4"/>
  <c r="K40" i="4" l="1"/>
  <c r="O40" i="4" s="1"/>
  <c r="O43" i="4"/>
  <c r="G10" i="22"/>
  <c r="M58" i="4"/>
  <c r="K58" i="4" s="1"/>
  <c r="O58" i="4" s="1"/>
  <c r="H58" i="4"/>
  <c r="N58" i="4" s="1"/>
  <c r="I57" i="4"/>
  <c r="J57" i="4"/>
  <c r="L57" i="4"/>
  <c r="M57" i="4"/>
  <c r="H26" i="4"/>
  <c r="N26" i="4" s="1"/>
  <c r="I26" i="4"/>
  <c r="K26" i="4"/>
  <c r="O26" i="4" s="1"/>
  <c r="L26" i="4"/>
  <c r="M26" i="4"/>
  <c r="K57" i="4" l="1"/>
  <c r="O57" i="4" s="1"/>
  <c r="H57" i="4"/>
  <c r="N57" i="4" s="1"/>
  <c r="M62" i="4" l="1"/>
  <c r="M61" i="4" s="1"/>
  <c r="M66" i="4"/>
  <c r="M64" i="4" s="1"/>
  <c r="K8" i="4"/>
  <c r="O8" i="4" s="1"/>
  <c r="M9" i="4"/>
  <c r="K9" i="4" s="1"/>
  <c r="O9" i="4" s="1"/>
  <c r="M11" i="4"/>
  <c r="K11" i="4" s="1"/>
  <c r="O11" i="4" s="1"/>
  <c r="M12" i="4"/>
  <c r="K12" i="4" s="1"/>
  <c r="O12" i="4" s="1"/>
  <c r="M13" i="4"/>
  <c r="K13" i="4" s="1"/>
  <c r="O13" i="4" s="1"/>
  <c r="M14" i="4"/>
  <c r="K14" i="4" s="1"/>
  <c r="O14" i="4" s="1"/>
  <c r="M15" i="4"/>
  <c r="K15" i="4" s="1"/>
  <c r="O15" i="4" s="1"/>
  <c r="M16" i="4"/>
  <c r="K16" i="4" s="1"/>
  <c r="O16" i="4" s="1"/>
  <c r="M17" i="4"/>
  <c r="M18" i="4"/>
  <c r="K18" i="4" s="1"/>
  <c r="O18" i="4" s="1"/>
  <c r="M19" i="4"/>
  <c r="K19" i="4" s="1"/>
  <c r="O19" i="4" s="1"/>
  <c r="M20" i="4"/>
  <c r="K20" i="4" s="1"/>
  <c r="O20" i="4" s="1"/>
  <c r="M7" i="4"/>
  <c r="K7" i="4" s="1"/>
  <c r="O7" i="4" s="1"/>
  <c r="K17" i="4" l="1"/>
  <c r="M6" i="4"/>
  <c r="M68" i="4"/>
  <c r="L68" i="4" s="1"/>
  <c r="K68" i="4" s="1"/>
  <c r="J68" i="4" s="1"/>
  <c r="I68" i="4" s="1"/>
  <c r="H68" i="4" s="1"/>
  <c r="E68" i="4" s="1"/>
  <c r="E67" i="4" s="1"/>
  <c r="M67" i="4"/>
  <c r="L67" i="4" s="1"/>
  <c r="K67" i="4" s="1"/>
  <c r="J67" i="4" s="1"/>
  <c r="I67" i="4" s="1"/>
  <c r="H67" i="4" s="1"/>
  <c r="K66" i="4"/>
  <c r="K62" i="4"/>
  <c r="K61" i="4" s="1"/>
  <c r="H66" i="4"/>
  <c r="N61" i="4"/>
  <c r="O17" i="4" l="1"/>
  <c r="K6" i="4"/>
  <c r="H64" i="4"/>
  <c r="N64" i="4" s="1"/>
  <c r="M14" i="22"/>
  <c r="K14" i="22" s="1"/>
  <c r="K64" i="4"/>
  <c r="O64" i="4" s="1"/>
  <c r="O61" i="4"/>
  <c r="M11" i="22"/>
  <c r="H59" i="4"/>
  <c r="L59" i="4"/>
  <c r="J59" i="4"/>
  <c r="M59" i="4"/>
  <c r="I59" i="4"/>
  <c r="K59" i="4"/>
  <c r="K11" i="22" l="1"/>
  <c r="N6" i="4"/>
  <c r="O6" i="4"/>
  <c r="I39" i="4" l="1"/>
  <c r="F6" i="22" l="1"/>
  <c r="G6" i="22" s="1"/>
  <c r="H6" i="22" s="1"/>
  <c r="I6" i="22" s="1"/>
  <c r="J6" i="22" s="1"/>
  <c r="K6" i="22" s="1"/>
  <c r="C6" i="22"/>
  <c r="D6" i="22" s="1"/>
  <c r="L39" i="4" l="1"/>
  <c r="M39" i="4"/>
  <c r="J39" i="4"/>
  <c r="K39" i="4" l="1"/>
  <c r="O39" i="4" s="1"/>
  <c r="H39" i="4" l="1"/>
  <c r="N39" i="4" s="1"/>
  <c r="J21" i="4" l="1"/>
  <c r="J69" i="4" s="1"/>
  <c r="M21" i="4"/>
  <c r="M69" i="4" s="1"/>
  <c r="K21" i="4" l="1"/>
  <c r="L21" i="4"/>
  <c r="L69" i="4" s="1"/>
  <c r="K69" i="4" l="1"/>
  <c r="O69" i="4" s="1"/>
  <c r="O21" i="4"/>
  <c r="I21" i="4"/>
  <c r="I69" i="4" s="1"/>
  <c r="H21" i="4" l="1"/>
  <c r="H69" i="4" l="1"/>
  <c r="N21" i="4"/>
  <c r="N69" i="4" l="1"/>
</calcChain>
</file>

<file path=xl/sharedStrings.xml><?xml version="1.0" encoding="utf-8"?>
<sst xmlns="http://schemas.openxmlformats.org/spreadsheetml/2006/main" count="297" uniqueCount="157">
  <si>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</si>
  <si>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</si>
  <si>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</si>
  <si>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</si>
  <si>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</si>
  <si>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</si>
  <si>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</si>
  <si>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</si>
  <si>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</si>
  <si>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</si>
  <si>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Раздел 1. Содержание авиаплощадок в поселениях</t>
  </si>
  <si>
    <t>Администрация Заполярного района</t>
  </si>
  <si>
    <t>Раздел 2. Содержание мест причаливания речного транспорта в поселениях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</si>
  <si>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</si>
  <si>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</si>
  <si>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</si>
  <si>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</si>
  <si>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</si>
  <si>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</si>
  <si>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</si>
  <si>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</si>
  <si>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</si>
  <si>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</si>
  <si>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</si>
  <si>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</si>
  <si>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</si>
  <si>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</si>
  <si>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</si>
  <si>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1</t>
  </si>
  <si>
    <t>2</t>
  </si>
  <si>
    <t>4</t>
  </si>
  <si>
    <t>ИТОГО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</si>
  <si>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</si>
  <si>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 xml:space="preserve"> Администрация Заполярного района</t>
  </si>
  <si>
    <t>Раздел 9. Приобретение объектов недвижимости</t>
  </si>
  <si>
    <t>Приобретение ангара для хранения и ремонта речного флота МП ЗР «СТК»</t>
  </si>
  <si>
    <t>2.1</t>
  </si>
  <si>
    <t>2.2</t>
  </si>
  <si>
    <t>2.3</t>
  </si>
  <si>
    <t>4.1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</si>
  <si>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</si>
  <si>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</si>
  <si>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</si>
  <si>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</si>
  <si>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</si>
  <si>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</si>
  <si>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</si>
  <si>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</si>
  <si>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</si>
  <si>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</si>
  <si>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</si>
  <si>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</si>
  <si>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</si>
  <si>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4.1.1</t>
  </si>
  <si>
    <t>4.2</t>
  </si>
  <si>
    <t>4.2.1</t>
  </si>
  <si>
    <t>районный бюджет</t>
  </si>
  <si>
    <t>Раздел 3. Обозначение и содержание снегоходных маршрутов</t>
  </si>
  <si>
    <t>Раздел 4.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</t>
  </si>
  <si>
    <t>Подраздел 1. Ремонт и содержание автомобильных дорог общего пользования местного значения</t>
  </si>
  <si>
    <t>Подраздел 2. Иные мероприятия за счет средств дорожного фонда</t>
  </si>
  <si>
    <t>Раздел 5. Муниципальная поддержка пассажирских перевозок общественным автомобильным транспортом</t>
  </si>
  <si>
    <t>Раздел 6. Приобретение (создание) объектов транспортной инфраструктуры</t>
  </si>
  <si>
    <t>Раздел 8. Приобретение транспортных средств</t>
  </si>
  <si>
    <t xml:space="preserve">Раздел 11. Иные мероприятия </t>
  </si>
  <si>
    <t>ИП Калюжный Иван Викторович</t>
  </si>
  <si>
    <t>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</si>
  <si>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</si>
  <si>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</si>
  <si>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</si>
  <si>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</si>
  <si>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</si>
  <si>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</si>
  <si>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</si>
  <si>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</si>
  <si>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</si>
  <si>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</si>
  <si>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</si>
  <si>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</si>
  <si>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</si>
  <si>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</si>
  <si>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</si>
  <si>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</si>
  <si>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</si>
  <si>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</si>
  <si>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</si>
  <si>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</si>
  <si>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</si>
  <si>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</si>
  <si>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5</t>
  </si>
  <si>
    <t>5.1.</t>
  </si>
  <si>
    <t>6</t>
  </si>
  <si>
    <t>6.1.</t>
  </si>
  <si>
    <t>8</t>
  </si>
  <si>
    <t>8.1.</t>
  </si>
  <si>
    <t>Отчет об использовании денежных средств в рамках исполнения мероприятий  муниципальной программы «Развитие транспортной инфраструктуры муниципального района «Заполярный район» на 2021-2030 годы»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</si>
  <si>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</si>
  <si>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</si>
  <si>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</si>
  <si>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</si>
  <si>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</si>
  <si>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</si>
  <si>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</si>
  <si>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"Пустозерский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</si>
  <si>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</si>
  <si>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</si>
  <si>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</si>
  <si>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</si>
  <si>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</si>
  <si>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2.4</t>
  </si>
  <si>
    <t>Сельское поселение "Андегский сельсовет" ЗР НАО</t>
  </si>
  <si>
    <t>Сельское поселение "Тельвисочный сельсовет" ЗР НАО</t>
  </si>
  <si>
    <t>Сельское поселени "Коткинский сельсовет" ЗР НАО</t>
  </si>
  <si>
    <t>Сельское поселение "Приморско-Куйский сельсовет" ЗР НАО</t>
  </si>
  <si>
    <t>Сельское поселени "Тиманский сельсовет" ЗР НАО</t>
  </si>
  <si>
    <t>Сельское поселение "Поселок Амдерма" ЗР НАО</t>
  </si>
  <si>
    <t>4.2.2</t>
  </si>
  <si>
    <t>4.2.3</t>
  </si>
  <si>
    <t>Подсыпка щебнем автомобильной дороги общего пользования местного значения "п.Хонгурей-причал</t>
  </si>
  <si>
    <t xml:space="preserve">Поставка пассажирского судна КС </t>
  </si>
  <si>
    <t>Приобретение автомобиля для МП ЗР «СТК»</t>
  </si>
  <si>
    <t>8.2.</t>
  </si>
  <si>
    <t>План на 2023 год</t>
  </si>
  <si>
    <t>4.1.12</t>
  </si>
  <si>
    <t>Нераспределенный резерв</t>
  </si>
  <si>
    <t>Ремонт участка дороги по ул. Центральная в селе Тельвиска Сельского поселения "Тельвисочный сельсовет" ЗР НАО</t>
  </si>
  <si>
    <t>Поставка понтонных причалов в г. Нарьян-Мар</t>
  </si>
  <si>
    <t>Отсыпка щебнем по периметру вертолетной площадки в с. Шойна Сельского поселения «Шоинский сельсовет» ЗР НАО</t>
  </si>
  <si>
    <t>7</t>
  </si>
  <si>
    <t>7.1</t>
  </si>
  <si>
    <t>№ 01-15-23/22 от 30.03.2022</t>
  </si>
  <si>
    <t>01.06.2022-31.05.2024</t>
  </si>
  <si>
    <t>Цена по контракту,  руб.</t>
  </si>
  <si>
    <t>0184300000423000027 от 13.03.2023</t>
  </si>
  <si>
    <t>ООО "ПК МАЯК"</t>
  </si>
  <si>
    <t>№0184300000423000090 от 19.06.2023</t>
  </si>
  <si>
    <t>ООО "Альфа"</t>
  </si>
  <si>
    <t>0184300000423000095 от 26.06.2023</t>
  </si>
  <si>
    <t>ИП Протасов В.В.</t>
  </si>
  <si>
    <t>Сельское поселение "Колгуевский сельсовет" ЗР НАО</t>
  </si>
  <si>
    <t>Обустройство дорожного проезда по маршруту с. Тельвиска – д. Устье Сельского поселения «Тельвисочный сельсовет» ЗР НАО</t>
  </si>
  <si>
    <t>0184300000423000131-(ФЗ-44) от 11.08.2023</t>
  </si>
  <si>
    <t>ИП ТУРДАЛИЕВ А.А.</t>
  </si>
  <si>
    <t>№ 3 от 11.09.2023</t>
  </si>
  <si>
    <t>ООО "НОВАТОР"</t>
  </si>
  <si>
    <t>Договор поставки № 4323060012 от 26.06.2023</t>
  </si>
  <si>
    <t>АО "Архангельский речной порт"</t>
  </si>
  <si>
    <t>Договор поставки № 4323060013 от 29.06.2023</t>
  </si>
  <si>
    <t>7.2</t>
  </si>
  <si>
    <t>по состоянию на 01 января 2024 года (с начала года нарастающим итогом)</t>
  </si>
  <si>
    <t>по состоянию на 01 января 2024  года (с начала года нарастающим итогом)</t>
  </si>
  <si>
    <t>Подсыпка щебнем автомобильной дороги общего пользования местного значения "п.Хонгурей-причал"</t>
  </si>
  <si>
    <t>№ 1-ПТУ-2023 от 01.10.2023</t>
  </si>
  <si>
    <t>% кассового исполнения средств районного бюджета в отчетном периоде по отношению к графе 5</t>
  </si>
  <si>
    <t>% фактического исполнения средств районного бюджета в отчетном периоде по отношению к графе 5</t>
  </si>
  <si>
    <t>ИП Абраменков А.А.</t>
  </si>
  <si>
    <t>Ремонт участка дороги "п. Нельмин-Нос - речной причал" в п. Нельмин-Нос Сельского поселения "Малоземельский сельсовет"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</si>
</sst>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0.0"/>
    <numFmt numFmtId="168" formatCode="0.0%"/>
    <numFmt numFmtId="169" formatCode="_-* #,##0.0_р_._-;\-* #,##0.0_р_._-;_-* &quot;-&quot;?_р_._-;_-@_-"/>
    <numFmt numFmtId="170" formatCode="#,##0.0\ _₽"/>
    <numFmt numFmtId="171" formatCode="_-* #,##0.0_р_._-;\-* #,##0.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5" fontId="4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110">
    <xf numFmtId="0" fontId="0" fillId="0" borderId="0" xfId="0"/>
    <xf numFmtId="0" fontId="6" fillId="0" borderId="0" xfId="0" applyFont="1"/>
    <xf numFmtId="166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66" fontId="7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0" fontId="6" fillId="0" borderId="0" xfId="0" applyFont="1" applyFill="1" applyAlignment="1">
      <alignment wrapText="1"/>
    </xf>
    <xf numFmtId="0" fontId="9" fillId="0" borderId="0" xfId="0" applyFont="1" applyFill="1"/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/>
    <xf numFmtId="0" fontId="7" fillId="3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6" fontId="5" fillId="0" borderId="5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166" fontId="6" fillId="2" borderId="0" xfId="0" applyNumberFormat="1" applyFont="1" applyFill="1"/>
    <xf numFmtId="0" fontId="14" fillId="0" borderId="1" xfId="0" applyFont="1" applyFill="1" applyBorder="1" applyAlignment="1">
      <alignment vertical="center" wrapText="1"/>
    </xf>
    <xf numFmtId="170" fontId="13" fillId="0" borderId="1" xfId="0" applyNumberFormat="1" applyFont="1" applyFill="1" applyBorder="1" applyAlignment="1">
      <alignment horizontal="center" vertical="center" wrapText="1"/>
    </xf>
    <xf numFmtId="170" fontId="14" fillId="0" borderId="1" xfId="0" applyNumberFormat="1" applyFont="1" applyFill="1" applyBorder="1" applyAlignment="1">
      <alignment horizontal="center" vertical="center" wrapText="1"/>
    </xf>
    <xf numFmtId="168" fontId="13" fillId="0" borderId="1" xfId="2" applyNumberFormat="1" applyFont="1" applyFill="1" applyBorder="1" applyAlignment="1">
      <alignment horizontal="center" vertical="center" wrapText="1"/>
    </xf>
    <xf numFmtId="170" fontId="12" fillId="0" borderId="1" xfId="0" applyNumberFormat="1" applyFont="1" applyFill="1" applyBorder="1" applyAlignment="1">
      <alignment horizontal="center" vertical="center" wrapText="1"/>
    </xf>
    <xf numFmtId="169" fontId="13" fillId="0" borderId="1" xfId="2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70" fontId="10" fillId="0" borderId="1" xfId="2" applyNumberFormat="1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170" fontId="13" fillId="0" borderId="1" xfId="2" applyNumberFormat="1" applyFont="1" applyFill="1" applyBorder="1" applyAlignment="1">
      <alignment horizontal="center" vertical="center" wrapText="1"/>
    </xf>
    <xf numFmtId="170" fontId="15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1" xfId="0" applyFont="1" applyFill="1" applyBorder="1"/>
    <xf numFmtId="170" fontId="10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170" fontId="11" fillId="0" borderId="1" xfId="0" applyNumberFormat="1" applyFont="1" applyFill="1" applyBorder="1" applyAlignment="1">
      <alignment horizontal="center" vertical="center" wrapText="1"/>
    </xf>
    <xf numFmtId="49" fontId="13" fillId="0" borderId="1" xfId="2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/>
    <xf numFmtId="0" fontId="16" fillId="0" borderId="4" xfId="0" applyFont="1" applyFill="1" applyBorder="1" applyAlignment="1">
      <alignment horizontal="left" vertical="center" wrapText="1"/>
    </xf>
    <xf numFmtId="49" fontId="5" fillId="0" borderId="4" xfId="2" applyNumberFormat="1" applyFont="1" applyFill="1" applyBorder="1" applyAlignment="1">
      <alignment horizontal="left" vertical="center" wrapText="1"/>
    </xf>
    <xf numFmtId="166" fontId="17" fillId="0" borderId="4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wrapText="1"/>
    </xf>
    <xf numFmtId="0" fontId="6" fillId="0" borderId="4" xfId="2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171" fontId="6" fillId="0" borderId="1" xfId="0" applyNumberFormat="1" applyFont="1" applyFill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7" fontId="13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center" vertical="center"/>
    </xf>
    <xf numFmtId="171" fontId="13" fillId="0" borderId="1" xfId="0" applyNumberFormat="1" applyFont="1" applyFill="1" applyBorder="1" applyAlignment="1">
      <alignment horizontal="center" vertical="center"/>
    </xf>
    <xf numFmtId="171" fontId="13" fillId="0" borderId="1" xfId="6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6" fontId="6" fillId="0" borderId="5" xfId="0" applyNumberFormat="1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66" fontId="9" fillId="0" borderId="0" xfId="0" applyNumberFormat="1" applyFont="1" applyFill="1"/>
    <xf numFmtId="166" fontId="6" fillId="0" borderId="6" xfId="0" applyNumberFormat="1" applyFont="1" applyFill="1" applyBorder="1" applyAlignment="1">
      <alignment horizontal="center" vertical="center" wrapText="1"/>
    </xf>
    <xf numFmtId="170" fontId="18" fillId="0" borderId="1" xfId="0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 wrapText="1"/>
    </xf>
    <xf numFmtId="166" fontId="6" fillId="0" borderId="5" xfId="0" applyNumberFormat="1" applyFont="1" applyFill="1" applyBorder="1" applyAlignment="1">
      <alignment horizontal="center" vertical="center" wrapText="1"/>
    </xf>
    <xf numFmtId="166" fontId="6" fillId="0" borderId="7" xfId="0" applyNumberFormat="1" applyFont="1" applyFill="1" applyBorder="1" applyAlignment="1">
      <alignment horizontal="center" vertical="center" wrapText="1"/>
    </xf>
    <xf numFmtId="166" fontId="6" fillId="0" borderId="5" xfId="0" applyNumberFormat="1" applyFont="1" applyBorder="1" applyAlignment="1">
      <alignment horizontal="center" vertical="center"/>
    </xf>
    <xf numFmtId="166" fontId="6" fillId="0" borderId="7" xfId="0" applyNumberFormat="1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" xfId="6" builtin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104"/>
  <sheetViews>
    <sheetView tabSelected="1" view="pageBreakPreview" zoomScale="70" zoomScaleNormal="70" zoomScaleSheetLayoutView="70" workbookViewId="0">
      <pane xSplit="4" ySplit="5" topLeftCell="E6" activePane="bottomRight" state="frozen"/>
      <selection pane="topRight"/>
      <selection pane="bottomLeft"/>
      <selection pane="bottomRight" activeCell="G21" sqref="G21"/>
    </sheetView>
  </sheetViews>
  <sheetFormatPr defaultRowHeight="15.75" x14ac:dyDescent="0.25"/>
  <cols>
    <col min="1" max="1" width="7.5703125" style="3" customWidth="1"/>
    <col min="2" max="2" width="45.140625" style="3" customWidth="1"/>
    <col min="3" max="3" width="24.7109375" style="3" customWidth="1"/>
    <col min="4" max="4" width="23.5703125" style="3" customWidth="1"/>
    <col min="5" max="5" width="16.85546875" style="3" customWidth="1"/>
    <col min="6" max="6" width="16.85546875" style="3" hidden="1" customWidth="1"/>
    <col min="7" max="7" width="16.85546875" style="3" customWidth="1"/>
    <col min="8" max="8" width="14.85546875" style="9" customWidth="1"/>
    <col min="9" max="9" width="15.28515625" style="9" hidden="1" customWidth="1"/>
    <col min="10" max="10" width="16.42578125" style="9" customWidth="1"/>
    <col min="11" max="11" width="16" style="9" customWidth="1"/>
    <col min="12" max="12" width="15.140625" style="9" hidden="1" customWidth="1"/>
    <col min="13" max="13" width="14.85546875" style="9" customWidth="1"/>
    <col min="14" max="14" width="26" style="9" customWidth="1"/>
    <col min="15" max="15" width="26.140625" style="9" customWidth="1"/>
    <col min="16" max="16384" width="9.140625" style="3"/>
  </cols>
  <sheetData>
    <row r="1" spans="1:15" ht="27.75" customHeight="1" x14ac:dyDescent="0.25">
      <c r="A1" s="76" t="s">
        <v>95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15" ht="25.5" customHeight="1" x14ac:dyDescent="0.25">
      <c r="A2" s="77" t="s">
        <v>149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</row>
    <row r="3" spans="1:15" s="8" customFormat="1" ht="27" customHeight="1" x14ac:dyDescent="0.25">
      <c r="A3" s="78" t="s">
        <v>8</v>
      </c>
      <c r="B3" s="78" t="s">
        <v>6</v>
      </c>
      <c r="C3" s="78" t="s">
        <v>2</v>
      </c>
      <c r="D3" s="78" t="s">
        <v>7</v>
      </c>
      <c r="E3" s="79" t="s">
        <v>122</v>
      </c>
      <c r="F3" s="80"/>
      <c r="G3" s="81"/>
      <c r="H3" s="78" t="s">
        <v>3</v>
      </c>
      <c r="I3" s="78"/>
      <c r="J3" s="78"/>
      <c r="K3" s="78" t="s">
        <v>4</v>
      </c>
      <c r="L3" s="78"/>
      <c r="M3" s="78"/>
      <c r="N3" s="78" t="s">
        <v>153</v>
      </c>
      <c r="O3" s="78" t="s">
        <v>154</v>
      </c>
    </row>
    <row r="4" spans="1:15" s="8" customFormat="1" ht="66.75" customHeight="1" x14ac:dyDescent="0.25">
      <c r="A4" s="78"/>
      <c r="B4" s="78"/>
      <c r="C4" s="78"/>
      <c r="D4" s="78"/>
      <c r="E4" s="57" t="s">
        <v>0</v>
      </c>
      <c r="F4" s="57" t="s">
        <v>5</v>
      </c>
      <c r="G4" s="57" t="s">
        <v>56</v>
      </c>
      <c r="H4" s="57" t="s">
        <v>0</v>
      </c>
      <c r="I4" s="57" t="s">
        <v>5</v>
      </c>
      <c r="J4" s="64" t="s">
        <v>56</v>
      </c>
      <c r="K4" s="57" t="s">
        <v>0</v>
      </c>
      <c r="L4" s="57" t="s">
        <v>5</v>
      </c>
      <c r="M4" s="64" t="s">
        <v>56</v>
      </c>
      <c r="N4" s="78"/>
      <c r="O4" s="78"/>
    </row>
    <row r="5" spans="1:15" s="8" customFormat="1" ht="16.5" x14ac:dyDescent="0.25">
      <c r="A5" s="57">
        <v>1</v>
      </c>
      <c r="B5" s="57">
        <v>2</v>
      </c>
      <c r="C5" s="57">
        <v>3</v>
      </c>
      <c r="D5" s="57">
        <v>4</v>
      </c>
      <c r="E5" s="57">
        <v>5</v>
      </c>
      <c r="F5" s="57">
        <v>6</v>
      </c>
      <c r="G5" s="57">
        <v>6</v>
      </c>
      <c r="H5" s="57">
        <v>7</v>
      </c>
      <c r="I5" s="57">
        <v>12</v>
      </c>
      <c r="J5" s="57">
        <v>8</v>
      </c>
      <c r="K5" s="57">
        <v>9</v>
      </c>
      <c r="L5" s="57">
        <v>15</v>
      </c>
      <c r="M5" s="57">
        <v>10</v>
      </c>
      <c r="N5" s="57">
        <v>11</v>
      </c>
      <c r="O5" s="57">
        <v>12</v>
      </c>
    </row>
    <row r="6" spans="1:15" s="8" customFormat="1" ht="27" customHeight="1" x14ac:dyDescent="0.25">
      <c r="A6" s="36" t="s">
        <v>28</v>
      </c>
      <c r="B6" s="74" t="s">
        <v>10</v>
      </c>
      <c r="C6" s="74"/>
      <c r="D6" s="74"/>
      <c r="E6" s="29">
        <f>SUM(E7:E20)</f>
        <v>4866.7</v>
      </c>
      <c r="F6" s="29">
        <f t="shared" ref="F6" si="0">SUM(F7:F20)</f>
        <v>0</v>
      </c>
      <c r="G6" s="29">
        <f>SUM(G7:G20)</f>
        <v>4866.7</v>
      </c>
      <c r="H6" s="29">
        <f t="shared" ref="H6:M6" si="1">SUM(H7:H20)</f>
        <v>4809.9900000000007</v>
      </c>
      <c r="I6" s="29">
        <f t="shared" si="1"/>
        <v>0</v>
      </c>
      <c r="J6" s="29">
        <f t="shared" si="1"/>
        <v>4809.9900000000007</v>
      </c>
      <c r="K6" s="29">
        <f t="shared" si="1"/>
        <v>4809.9900000000007</v>
      </c>
      <c r="L6" s="29">
        <f t="shared" si="1"/>
        <v>0</v>
      </c>
      <c r="M6" s="29">
        <f t="shared" si="1"/>
        <v>4809.9900000000007</v>
      </c>
      <c r="N6" s="30">
        <f t="shared" ref="N6:N28" si="2">H6/E6</f>
        <v>0.98834734008671188</v>
      </c>
      <c r="O6" s="30">
        <f t="shared" ref="O6:O28" si="3">K6/E6</f>
        <v>0.98834734008671188</v>
      </c>
    </row>
    <row r="7" spans="1:15" s="8" customFormat="1" ht="31.5" x14ac:dyDescent="0.25">
      <c r="A7" s="37" t="s">
        <v>40</v>
      </c>
      <c r="B7" s="42" t="s">
        <v>96</v>
      </c>
      <c r="C7" s="47" t="s">
        <v>11</v>
      </c>
      <c r="D7" s="47" t="s">
        <v>9</v>
      </c>
      <c r="E7" s="23">
        <f>F7+G7</f>
        <v>59.3</v>
      </c>
      <c r="F7" s="22">
        <v>0</v>
      </c>
      <c r="G7" s="52">
        <v>59.3</v>
      </c>
      <c r="H7" s="22">
        <f>J7</f>
        <v>59.3</v>
      </c>
      <c r="I7" s="22">
        <v>0</v>
      </c>
      <c r="J7" s="22">
        <v>59.3</v>
      </c>
      <c r="K7" s="22">
        <f>M7</f>
        <v>59.3</v>
      </c>
      <c r="L7" s="22">
        <v>0</v>
      </c>
      <c r="M7" s="22">
        <f>J7</f>
        <v>59.3</v>
      </c>
      <c r="N7" s="24">
        <f t="shared" si="2"/>
        <v>1</v>
      </c>
      <c r="O7" s="24">
        <f t="shared" si="3"/>
        <v>1</v>
      </c>
    </row>
    <row r="8" spans="1:15" s="8" customFormat="1" ht="31.5" x14ac:dyDescent="0.25">
      <c r="A8" s="37" t="s">
        <v>41</v>
      </c>
      <c r="B8" s="42" t="s">
        <v>97</v>
      </c>
      <c r="C8" s="47" t="s">
        <v>11</v>
      </c>
      <c r="D8" s="47" t="s">
        <v>9</v>
      </c>
      <c r="E8" s="23">
        <f>F8+G8</f>
        <v>185.4</v>
      </c>
      <c r="F8" s="22">
        <v>0</v>
      </c>
      <c r="G8" s="52">
        <v>185.4</v>
      </c>
      <c r="H8" s="22">
        <f t="shared" ref="H8:H20" si="4">J8</f>
        <v>185.39</v>
      </c>
      <c r="I8" s="22">
        <v>0</v>
      </c>
      <c r="J8" s="22">
        <v>185.39</v>
      </c>
      <c r="K8" s="22">
        <f t="shared" ref="K8:K20" si="5">M8</f>
        <v>185.39</v>
      </c>
      <c r="L8" s="22">
        <v>0</v>
      </c>
      <c r="M8" s="22">
        <f t="shared" ref="M8:M20" si="6">J8</f>
        <v>185.39</v>
      </c>
      <c r="N8" s="24">
        <f t="shared" si="2"/>
        <v>0.99994606256742169</v>
      </c>
      <c r="O8" s="24">
        <f t="shared" si="3"/>
        <v>0.99994606256742169</v>
      </c>
    </row>
    <row r="9" spans="1:15" s="8" customFormat="1" ht="31.5" x14ac:dyDescent="0.25">
      <c r="A9" s="37" t="s">
        <v>42</v>
      </c>
      <c r="B9" s="42" t="s">
        <v>98</v>
      </c>
      <c r="C9" s="47" t="s">
        <v>11</v>
      </c>
      <c r="D9" s="47" t="s">
        <v>9</v>
      </c>
      <c r="E9" s="23">
        <f t="shared" ref="E9:E20" si="7">F9+G9</f>
        <v>26.5</v>
      </c>
      <c r="F9" s="22">
        <v>0</v>
      </c>
      <c r="G9" s="52">
        <v>26.5</v>
      </c>
      <c r="H9" s="22">
        <f t="shared" si="4"/>
        <v>26.42</v>
      </c>
      <c r="I9" s="22">
        <v>0</v>
      </c>
      <c r="J9" s="38">
        <v>26.42</v>
      </c>
      <c r="K9" s="22">
        <f t="shared" si="5"/>
        <v>26.42</v>
      </c>
      <c r="L9" s="22">
        <v>0</v>
      </c>
      <c r="M9" s="22">
        <f t="shared" si="6"/>
        <v>26.42</v>
      </c>
      <c r="N9" s="24">
        <f t="shared" si="2"/>
        <v>0.99698113207547179</v>
      </c>
      <c r="O9" s="24">
        <f t="shared" si="3"/>
        <v>0.99698113207547179</v>
      </c>
    </row>
    <row r="10" spans="1:15" s="8" customFormat="1" ht="31.5" x14ac:dyDescent="0.25">
      <c r="A10" s="37" t="s">
        <v>42</v>
      </c>
      <c r="B10" s="42" t="s">
        <v>139</v>
      </c>
      <c r="C10" s="47" t="s">
        <v>11</v>
      </c>
      <c r="D10" s="47" t="s">
        <v>9</v>
      </c>
      <c r="E10" s="23">
        <f t="shared" ref="E10" si="8">F10+G10</f>
        <v>709.4</v>
      </c>
      <c r="F10" s="22">
        <v>0</v>
      </c>
      <c r="G10" s="52">
        <v>709.4</v>
      </c>
      <c r="H10" s="22">
        <f t="shared" ref="H10" si="9">J10</f>
        <v>709.39</v>
      </c>
      <c r="I10" s="22">
        <v>0</v>
      </c>
      <c r="J10" s="38">
        <v>709.39</v>
      </c>
      <c r="K10" s="22">
        <f t="shared" ref="K10" si="10">M10</f>
        <v>709.39</v>
      </c>
      <c r="L10" s="22">
        <v>0</v>
      </c>
      <c r="M10" s="22">
        <f t="shared" ref="M10" si="11">J10</f>
        <v>709.39</v>
      </c>
      <c r="N10" s="24">
        <f t="shared" si="2"/>
        <v>0.99998590358049055</v>
      </c>
      <c r="O10" s="24">
        <f t="shared" si="3"/>
        <v>0.99998590358049055</v>
      </c>
    </row>
    <row r="11" spans="1:15" s="8" customFormat="1" ht="31.5" x14ac:dyDescent="0.25">
      <c r="A11" s="37" t="s">
        <v>43</v>
      </c>
      <c r="B11" s="42" t="s">
        <v>99</v>
      </c>
      <c r="C11" s="47" t="s">
        <v>11</v>
      </c>
      <c r="D11" s="47" t="s">
        <v>9</v>
      </c>
      <c r="E11" s="23">
        <f t="shared" si="7"/>
        <v>416.3</v>
      </c>
      <c r="F11" s="22">
        <v>0</v>
      </c>
      <c r="G11" s="52">
        <v>416.3</v>
      </c>
      <c r="H11" s="22">
        <f t="shared" si="4"/>
        <v>416.2</v>
      </c>
      <c r="I11" s="22">
        <v>0</v>
      </c>
      <c r="J11" s="38">
        <v>416.2</v>
      </c>
      <c r="K11" s="22">
        <f t="shared" si="5"/>
        <v>416.2</v>
      </c>
      <c r="L11" s="22">
        <v>0</v>
      </c>
      <c r="M11" s="22">
        <f t="shared" si="6"/>
        <v>416.2</v>
      </c>
      <c r="N11" s="24">
        <f t="shared" si="2"/>
        <v>0.99975978861398029</v>
      </c>
      <c r="O11" s="24">
        <f t="shared" si="3"/>
        <v>0.99975978861398029</v>
      </c>
    </row>
    <row r="12" spans="1:15" s="8" customFormat="1" ht="31.5" x14ac:dyDescent="0.25">
      <c r="A12" s="37" t="s">
        <v>44</v>
      </c>
      <c r="B12" s="42" t="s">
        <v>100</v>
      </c>
      <c r="C12" s="47" t="s">
        <v>11</v>
      </c>
      <c r="D12" s="47" t="s">
        <v>9</v>
      </c>
      <c r="E12" s="23">
        <f t="shared" si="7"/>
        <v>147.4</v>
      </c>
      <c r="F12" s="22">
        <v>0</v>
      </c>
      <c r="G12" s="52">
        <v>147.4</v>
      </c>
      <c r="H12" s="22">
        <f t="shared" si="4"/>
        <v>147.33000000000001</v>
      </c>
      <c r="I12" s="22">
        <v>0</v>
      </c>
      <c r="J12" s="22">
        <v>147.33000000000001</v>
      </c>
      <c r="K12" s="22">
        <f t="shared" si="5"/>
        <v>147.33000000000001</v>
      </c>
      <c r="L12" s="22">
        <v>0</v>
      </c>
      <c r="M12" s="22">
        <f t="shared" si="6"/>
        <v>147.33000000000001</v>
      </c>
      <c r="N12" s="24">
        <f t="shared" si="2"/>
        <v>0.99952510176390774</v>
      </c>
      <c r="O12" s="24">
        <f t="shared" si="3"/>
        <v>0.99952510176390774</v>
      </c>
    </row>
    <row r="13" spans="1:15" s="8" customFormat="1" ht="31.5" x14ac:dyDescent="0.25">
      <c r="A13" s="37" t="s">
        <v>45</v>
      </c>
      <c r="B13" s="42" t="s">
        <v>101</v>
      </c>
      <c r="C13" s="47" t="s">
        <v>11</v>
      </c>
      <c r="D13" s="47" t="s">
        <v>9</v>
      </c>
      <c r="E13" s="23">
        <f t="shared" si="7"/>
        <v>1100.5999999999999</v>
      </c>
      <c r="F13" s="22">
        <v>0</v>
      </c>
      <c r="G13" s="52">
        <v>1100.5999999999999</v>
      </c>
      <c r="H13" s="22">
        <f t="shared" si="4"/>
        <v>1100.5999999999999</v>
      </c>
      <c r="I13" s="22">
        <v>0</v>
      </c>
      <c r="J13" s="38">
        <v>1100.5999999999999</v>
      </c>
      <c r="K13" s="22">
        <f t="shared" si="5"/>
        <v>1100.5999999999999</v>
      </c>
      <c r="L13" s="22">
        <v>0</v>
      </c>
      <c r="M13" s="22">
        <f t="shared" si="6"/>
        <v>1100.5999999999999</v>
      </c>
      <c r="N13" s="24">
        <f t="shared" si="2"/>
        <v>1</v>
      </c>
      <c r="O13" s="24">
        <f t="shared" si="3"/>
        <v>1</v>
      </c>
    </row>
    <row r="14" spans="1:15" s="8" customFormat="1" ht="31.5" x14ac:dyDescent="0.25">
      <c r="A14" s="37" t="s">
        <v>46</v>
      </c>
      <c r="B14" s="42" t="s">
        <v>102</v>
      </c>
      <c r="C14" s="47" t="s">
        <v>11</v>
      </c>
      <c r="D14" s="47" t="s">
        <v>9</v>
      </c>
      <c r="E14" s="23">
        <f t="shared" si="7"/>
        <v>438.2</v>
      </c>
      <c r="F14" s="22">
        <v>0</v>
      </c>
      <c r="G14" s="52">
        <v>438.2</v>
      </c>
      <c r="H14" s="22">
        <f t="shared" si="4"/>
        <v>438.02</v>
      </c>
      <c r="I14" s="22">
        <v>0</v>
      </c>
      <c r="J14" s="38">
        <v>438.02</v>
      </c>
      <c r="K14" s="22">
        <f t="shared" si="5"/>
        <v>438.02</v>
      </c>
      <c r="L14" s="22">
        <v>0</v>
      </c>
      <c r="M14" s="22">
        <f t="shared" si="6"/>
        <v>438.02</v>
      </c>
      <c r="N14" s="24">
        <f t="shared" si="2"/>
        <v>0.99958922866271105</v>
      </c>
      <c r="O14" s="24">
        <f t="shared" si="3"/>
        <v>0.99958922866271105</v>
      </c>
    </row>
    <row r="15" spans="1:15" s="8" customFormat="1" ht="31.5" x14ac:dyDescent="0.25">
      <c r="A15" s="37" t="s">
        <v>47</v>
      </c>
      <c r="B15" s="42" t="s">
        <v>103</v>
      </c>
      <c r="C15" s="47" t="s">
        <v>11</v>
      </c>
      <c r="D15" s="47" t="s">
        <v>9</v>
      </c>
      <c r="E15" s="23">
        <f t="shared" si="7"/>
        <v>59.3</v>
      </c>
      <c r="F15" s="22">
        <v>0</v>
      </c>
      <c r="G15" s="52">
        <v>59.3</v>
      </c>
      <c r="H15" s="22">
        <f t="shared" si="4"/>
        <v>59.3</v>
      </c>
      <c r="I15" s="22">
        <v>0</v>
      </c>
      <c r="J15" s="22">
        <v>59.3</v>
      </c>
      <c r="K15" s="22">
        <f t="shared" si="5"/>
        <v>59.3</v>
      </c>
      <c r="L15" s="22">
        <v>0</v>
      </c>
      <c r="M15" s="22">
        <f t="shared" si="6"/>
        <v>59.3</v>
      </c>
      <c r="N15" s="24">
        <f t="shared" si="2"/>
        <v>1</v>
      </c>
      <c r="O15" s="24">
        <f t="shared" si="3"/>
        <v>1</v>
      </c>
    </row>
    <row r="16" spans="1:15" s="8" customFormat="1" ht="31.5" x14ac:dyDescent="0.25">
      <c r="A16" s="37" t="s">
        <v>48</v>
      </c>
      <c r="B16" s="42" t="s">
        <v>104</v>
      </c>
      <c r="C16" s="47" t="s">
        <v>11</v>
      </c>
      <c r="D16" s="47" t="s">
        <v>9</v>
      </c>
      <c r="E16" s="23">
        <f t="shared" si="7"/>
        <v>515.20000000000005</v>
      </c>
      <c r="F16" s="22">
        <v>0</v>
      </c>
      <c r="G16" s="52">
        <v>515.20000000000005</v>
      </c>
      <c r="H16" s="22">
        <f t="shared" si="4"/>
        <v>513.70000000000005</v>
      </c>
      <c r="I16" s="22">
        <v>0</v>
      </c>
      <c r="J16" s="38">
        <v>513.70000000000005</v>
      </c>
      <c r="K16" s="22">
        <f t="shared" si="5"/>
        <v>513.70000000000005</v>
      </c>
      <c r="L16" s="22">
        <v>0</v>
      </c>
      <c r="M16" s="22">
        <f t="shared" si="6"/>
        <v>513.70000000000005</v>
      </c>
      <c r="N16" s="24">
        <f t="shared" si="2"/>
        <v>0.99708850931677018</v>
      </c>
      <c r="O16" s="24">
        <f t="shared" si="3"/>
        <v>0.99708850931677018</v>
      </c>
    </row>
    <row r="17" spans="1:15" s="8" customFormat="1" ht="31.5" x14ac:dyDescent="0.25">
      <c r="A17" s="37" t="s">
        <v>49</v>
      </c>
      <c r="B17" s="42" t="s">
        <v>105</v>
      </c>
      <c r="C17" s="47" t="s">
        <v>11</v>
      </c>
      <c r="D17" s="47" t="s">
        <v>9</v>
      </c>
      <c r="E17" s="23">
        <f t="shared" si="7"/>
        <v>247.4</v>
      </c>
      <c r="F17" s="22">
        <v>0</v>
      </c>
      <c r="G17" s="52">
        <v>247.4</v>
      </c>
      <c r="H17" s="22">
        <f t="shared" si="4"/>
        <v>208.51</v>
      </c>
      <c r="I17" s="22">
        <v>0</v>
      </c>
      <c r="J17" s="38">
        <v>208.51</v>
      </c>
      <c r="K17" s="22">
        <f t="shared" si="5"/>
        <v>208.51</v>
      </c>
      <c r="L17" s="22">
        <v>0</v>
      </c>
      <c r="M17" s="22">
        <f t="shared" si="6"/>
        <v>208.51</v>
      </c>
      <c r="N17" s="24">
        <f t="shared" si="2"/>
        <v>0.84280517380759901</v>
      </c>
      <c r="O17" s="24">
        <f t="shared" si="3"/>
        <v>0.84280517380759901</v>
      </c>
    </row>
    <row r="18" spans="1:15" s="8" customFormat="1" ht="31.5" x14ac:dyDescent="0.25">
      <c r="A18" s="37" t="s">
        <v>50</v>
      </c>
      <c r="B18" s="42" t="s">
        <v>106</v>
      </c>
      <c r="C18" s="47" t="s">
        <v>11</v>
      </c>
      <c r="D18" s="47" t="s">
        <v>9</v>
      </c>
      <c r="E18" s="23">
        <f t="shared" si="7"/>
        <v>253.9</v>
      </c>
      <c r="F18" s="22">
        <v>0</v>
      </c>
      <c r="G18" s="52">
        <v>253.9</v>
      </c>
      <c r="H18" s="22">
        <f t="shared" si="4"/>
        <v>252.18</v>
      </c>
      <c r="I18" s="22">
        <v>0</v>
      </c>
      <c r="J18" s="22">
        <v>252.18</v>
      </c>
      <c r="K18" s="22">
        <f t="shared" si="5"/>
        <v>252.18</v>
      </c>
      <c r="L18" s="22">
        <v>0</v>
      </c>
      <c r="M18" s="22">
        <f t="shared" si="6"/>
        <v>252.18</v>
      </c>
      <c r="N18" s="24">
        <f t="shared" si="2"/>
        <v>0.9932256794013391</v>
      </c>
      <c r="O18" s="24">
        <f t="shared" si="3"/>
        <v>0.9932256794013391</v>
      </c>
    </row>
    <row r="19" spans="1:15" s="8" customFormat="1" ht="31.5" x14ac:dyDescent="0.25">
      <c r="A19" s="37" t="s">
        <v>51</v>
      </c>
      <c r="B19" s="42" t="s">
        <v>107</v>
      </c>
      <c r="C19" s="47" t="s">
        <v>11</v>
      </c>
      <c r="D19" s="47" t="s">
        <v>9</v>
      </c>
      <c r="E19" s="23">
        <f t="shared" si="7"/>
        <v>263.8</v>
      </c>
      <c r="F19" s="22">
        <v>0</v>
      </c>
      <c r="G19" s="52">
        <v>263.8</v>
      </c>
      <c r="H19" s="22">
        <f t="shared" si="4"/>
        <v>249.65</v>
      </c>
      <c r="I19" s="22">
        <v>0</v>
      </c>
      <c r="J19" s="38">
        <v>249.65</v>
      </c>
      <c r="K19" s="22">
        <f t="shared" si="5"/>
        <v>249.65</v>
      </c>
      <c r="L19" s="22">
        <v>0</v>
      </c>
      <c r="M19" s="22">
        <f t="shared" si="6"/>
        <v>249.65</v>
      </c>
      <c r="N19" s="24">
        <f t="shared" si="2"/>
        <v>0.94636087945413194</v>
      </c>
      <c r="O19" s="24">
        <f t="shared" si="3"/>
        <v>0.94636087945413194</v>
      </c>
    </row>
    <row r="20" spans="1:15" s="8" customFormat="1" ht="31.5" x14ac:dyDescent="0.25">
      <c r="A20" s="37" t="s">
        <v>52</v>
      </c>
      <c r="B20" s="42" t="s">
        <v>108</v>
      </c>
      <c r="C20" s="47" t="s">
        <v>11</v>
      </c>
      <c r="D20" s="47" t="s">
        <v>9</v>
      </c>
      <c r="E20" s="23">
        <f t="shared" si="7"/>
        <v>444</v>
      </c>
      <c r="F20" s="22">
        <v>0</v>
      </c>
      <c r="G20" s="52">
        <v>444</v>
      </c>
      <c r="H20" s="22">
        <f t="shared" si="4"/>
        <v>444</v>
      </c>
      <c r="I20" s="22">
        <v>0</v>
      </c>
      <c r="J20" s="38">
        <v>444</v>
      </c>
      <c r="K20" s="22">
        <f t="shared" si="5"/>
        <v>444</v>
      </c>
      <c r="L20" s="22">
        <v>0</v>
      </c>
      <c r="M20" s="22">
        <f t="shared" si="6"/>
        <v>444</v>
      </c>
      <c r="N20" s="24">
        <f t="shared" si="2"/>
        <v>1</v>
      </c>
      <c r="O20" s="24">
        <f t="shared" si="3"/>
        <v>1</v>
      </c>
    </row>
    <row r="21" spans="1:15" s="8" customFormat="1" ht="38.25" customHeight="1" x14ac:dyDescent="0.25">
      <c r="A21" s="36" t="s">
        <v>29</v>
      </c>
      <c r="B21" s="74" t="s">
        <v>12</v>
      </c>
      <c r="C21" s="74"/>
      <c r="D21" s="74"/>
      <c r="E21" s="29">
        <f>SUM(E22:E25)</f>
        <v>555.20000000000005</v>
      </c>
      <c r="F21" s="29">
        <f t="shared" ref="F21:M21" si="12">SUM(F22:F25)</f>
        <v>0</v>
      </c>
      <c r="G21" s="29">
        <f t="shared" si="12"/>
        <v>555.20000000000005</v>
      </c>
      <c r="H21" s="29">
        <f t="shared" si="12"/>
        <v>553.4</v>
      </c>
      <c r="I21" s="29">
        <f t="shared" si="12"/>
        <v>0</v>
      </c>
      <c r="J21" s="29">
        <f t="shared" si="12"/>
        <v>553.4</v>
      </c>
      <c r="K21" s="29">
        <f t="shared" si="12"/>
        <v>553.4</v>
      </c>
      <c r="L21" s="29">
        <f t="shared" si="12"/>
        <v>0</v>
      </c>
      <c r="M21" s="29">
        <f t="shared" si="12"/>
        <v>553.4</v>
      </c>
      <c r="N21" s="30">
        <f t="shared" si="2"/>
        <v>0.99675792507204597</v>
      </c>
      <c r="O21" s="30">
        <f t="shared" si="3"/>
        <v>0.99675792507204597</v>
      </c>
    </row>
    <row r="22" spans="1:15" s="8" customFormat="1" ht="31.5" x14ac:dyDescent="0.25">
      <c r="A22" s="37" t="s">
        <v>36</v>
      </c>
      <c r="B22" s="42" t="s">
        <v>110</v>
      </c>
      <c r="C22" s="47" t="s">
        <v>11</v>
      </c>
      <c r="D22" s="47" t="s">
        <v>9</v>
      </c>
      <c r="E22" s="23">
        <f>SUM(F22:G22)</f>
        <v>74.400000000000006</v>
      </c>
      <c r="F22" s="22">
        <v>0</v>
      </c>
      <c r="G22" s="51">
        <v>74.400000000000006</v>
      </c>
      <c r="H22" s="22">
        <f t="shared" ref="H22:H25" si="13">J22</f>
        <v>74.400000000000006</v>
      </c>
      <c r="I22" s="22">
        <v>0</v>
      </c>
      <c r="J22" s="38">
        <v>74.400000000000006</v>
      </c>
      <c r="K22" s="22">
        <f t="shared" ref="K22:K25" si="14">M22</f>
        <v>74.400000000000006</v>
      </c>
      <c r="L22" s="22">
        <v>0</v>
      </c>
      <c r="M22" s="22">
        <f t="shared" ref="M22:M25" si="15">J22</f>
        <v>74.400000000000006</v>
      </c>
      <c r="N22" s="24">
        <f t="shared" si="2"/>
        <v>1</v>
      </c>
      <c r="O22" s="24">
        <f t="shared" si="3"/>
        <v>1</v>
      </c>
    </row>
    <row r="23" spans="1:15" s="8" customFormat="1" ht="31.5" x14ac:dyDescent="0.25">
      <c r="A23" s="37" t="s">
        <v>37</v>
      </c>
      <c r="B23" s="42" t="s">
        <v>96</v>
      </c>
      <c r="C23" s="47" t="s">
        <v>11</v>
      </c>
      <c r="D23" s="47" t="s">
        <v>9</v>
      </c>
      <c r="E23" s="23">
        <f t="shared" ref="E23:E25" si="16">SUM(F23:G23)</f>
        <v>66.099999999999994</v>
      </c>
      <c r="F23" s="22">
        <v>0</v>
      </c>
      <c r="G23" s="51">
        <v>66.099999999999994</v>
      </c>
      <c r="H23" s="22">
        <f t="shared" si="13"/>
        <v>66.099999999999994</v>
      </c>
      <c r="I23" s="22">
        <v>0</v>
      </c>
      <c r="J23" s="38">
        <v>66.099999999999994</v>
      </c>
      <c r="K23" s="22">
        <f t="shared" si="14"/>
        <v>66.099999999999994</v>
      </c>
      <c r="L23" s="22">
        <v>0</v>
      </c>
      <c r="M23" s="22">
        <f t="shared" si="15"/>
        <v>66.099999999999994</v>
      </c>
      <c r="N23" s="24">
        <f t="shared" si="2"/>
        <v>1</v>
      </c>
      <c r="O23" s="24">
        <f t="shared" si="3"/>
        <v>1</v>
      </c>
    </row>
    <row r="24" spans="1:15" s="8" customFormat="1" ht="34.5" customHeight="1" x14ac:dyDescent="0.25">
      <c r="A24" s="37" t="s">
        <v>38</v>
      </c>
      <c r="B24" s="42" t="s">
        <v>103</v>
      </c>
      <c r="C24" s="47" t="s">
        <v>11</v>
      </c>
      <c r="D24" s="47" t="s">
        <v>9</v>
      </c>
      <c r="E24" s="23">
        <f t="shared" si="16"/>
        <v>145.69999999999999</v>
      </c>
      <c r="F24" s="22">
        <v>0</v>
      </c>
      <c r="G24" s="51">
        <v>145.69999999999999</v>
      </c>
      <c r="H24" s="22">
        <f t="shared" si="13"/>
        <v>145.5</v>
      </c>
      <c r="I24" s="22">
        <v>0</v>
      </c>
      <c r="J24" s="38">
        <v>145.5</v>
      </c>
      <c r="K24" s="22">
        <f t="shared" si="14"/>
        <v>145.5</v>
      </c>
      <c r="L24" s="22">
        <v>0</v>
      </c>
      <c r="M24" s="22">
        <f t="shared" si="15"/>
        <v>145.5</v>
      </c>
      <c r="N24" s="24">
        <f t="shared" si="2"/>
        <v>0.99862731640356905</v>
      </c>
      <c r="O24" s="24">
        <f t="shared" si="3"/>
        <v>0.99862731640356905</v>
      </c>
    </row>
    <row r="25" spans="1:15" s="8" customFormat="1" ht="34.5" customHeight="1" x14ac:dyDescent="0.25">
      <c r="A25" s="37" t="s">
        <v>109</v>
      </c>
      <c r="B25" s="42" t="s">
        <v>111</v>
      </c>
      <c r="C25" s="47" t="s">
        <v>11</v>
      </c>
      <c r="D25" s="47" t="s">
        <v>9</v>
      </c>
      <c r="E25" s="23">
        <f t="shared" si="16"/>
        <v>269</v>
      </c>
      <c r="F25" s="22">
        <v>0</v>
      </c>
      <c r="G25" s="52">
        <v>269</v>
      </c>
      <c r="H25" s="22">
        <f t="shared" si="13"/>
        <v>267.39999999999998</v>
      </c>
      <c r="I25" s="22">
        <v>0</v>
      </c>
      <c r="J25" s="38">
        <v>267.39999999999998</v>
      </c>
      <c r="K25" s="22">
        <f t="shared" si="14"/>
        <v>267.39999999999998</v>
      </c>
      <c r="L25" s="22">
        <v>0</v>
      </c>
      <c r="M25" s="22">
        <f t="shared" si="15"/>
        <v>267.39999999999998</v>
      </c>
      <c r="N25" s="24">
        <f t="shared" si="2"/>
        <v>0.99405204460966534</v>
      </c>
      <c r="O25" s="24">
        <f t="shared" si="3"/>
        <v>0.99405204460966534</v>
      </c>
    </row>
    <row r="26" spans="1:15" s="8" customFormat="1" ht="23.25" customHeight="1" x14ac:dyDescent="0.25">
      <c r="A26" s="37" t="s">
        <v>66</v>
      </c>
      <c r="B26" s="74" t="s">
        <v>57</v>
      </c>
      <c r="C26" s="74"/>
      <c r="D26" s="74"/>
      <c r="E26" s="25">
        <f>SUM(E27:E38)</f>
        <v>1949.3999999999999</v>
      </c>
      <c r="F26" s="25">
        <f t="shared" ref="F26" si="17">SUM(F27:F38)</f>
        <v>0</v>
      </c>
      <c r="G26" s="25">
        <f>SUM(G27:G38)</f>
        <v>1949.3999999999999</v>
      </c>
      <c r="H26" s="25">
        <f t="shared" ref="H26:M26" si="18">SUM(H27:H38)</f>
        <v>1913.1</v>
      </c>
      <c r="I26" s="25">
        <f t="shared" si="18"/>
        <v>0</v>
      </c>
      <c r="J26" s="25">
        <f>SUM(J27:J38)</f>
        <v>1913.1</v>
      </c>
      <c r="K26" s="25">
        <f t="shared" si="18"/>
        <v>1913.1</v>
      </c>
      <c r="L26" s="25">
        <f t="shared" si="18"/>
        <v>0</v>
      </c>
      <c r="M26" s="25">
        <f t="shared" si="18"/>
        <v>1913.1</v>
      </c>
      <c r="N26" s="30">
        <f t="shared" si="2"/>
        <v>0.98137888581101884</v>
      </c>
      <c r="O26" s="30">
        <f t="shared" si="3"/>
        <v>0.98137888581101884</v>
      </c>
    </row>
    <row r="27" spans="1:15" s="8" customFormat="1" ht="30" customHeight="1" x14ac:dyDescent="0.25">
      <c r="A27" s="39" t="s">
        <v>67</v>
      </c>
      <c r="B27" s="43" t="s">
        <v>110</v>
      </c>
      <c r="C27" s="47" t="s">
        <v>11</v>
      </c>
      <c r="D27" s="47" t="s">
        <v>9</v>
      </c>
      <c r="E27" s="23">
        <f>F27+G27</f>
        <v>37.1</v>
      </c>
      <c r="F27" s="22">
        <v>0</v>
      </c>
      <c r="G27" s="52">
        <v>37.1</v>
      </c>
      <c r="H27" s="23">
        <f>I27+J27</f>
        <v>37.1</v>
      </c>
      <c r="I27" s="23">
        <v>0</v>
      </c>
      <c r="J27" s="23">
        <v>37.1</v>
      </c>
      <c r="K27" s="23">
        <f>L27+M27</f>
        <v>37.1</v>
      </c>
      <c r="L27" s="23">
        <v>0</v>
      </c>
      <c r="M27" s="23">
        <f>J27</f>
        <v>37.1</v>
      </c>
      <c r="N27" s="24">
        <f t="shared" si="2"/>
        <v>1</v>
      </c>
      <c r="O27" s="24">
        <f t="shared" si="3"/>
        <v>1</v>
      </c>
    </row>
    <row r="28" spans="1:15" s="8" customFormat="1" ht="28.5" customHeight="1" x14ac:dyDescent="0.25">
      <c r="A28" s="39" t="s">
        <v>68</v>
      </c>
      <c r="B28" s="42" t="s">
        <v>96</v>
      </c>
      <c r="C28" s="47" t="s">
        <v>11</v>
      </c>
      <c r="D28" s="47" t="s">
        <v>9</v>
      </c>
      <c r="E28" s="23">
        <f t="shared" ref="E28:E38" si="19">F28+G28</f>
        <v>137.1</v>
      </c>
      <c r="F28" s="22">
        <v>0</v>
      </c>
      <c r="G28" s="52">
        <v>137.1</v>
      </c>
      <c r="H28" s="23">
        <f t="shared" ref="H28:H38" si="20">I28+J28</f>
        <v>137.1</v>
      </c>
      <c r="I28" s="23">
        <v>0</v>
      </c>
      <c r="J28" s="23">
        <v>137.1</v>
      </c>
      <c r="K28" s="23">
        <f t="shared" ref="K28:K38" si="21">L28+M28</f>
        <v>137.1</v>
      </c>
      <c r="L28" s="23">
        <v>0</v>
      </c>
      <c r="M28" s="23">
        <f t="shared" ref="M28:M38" si="22">J28</f>
        <v>137.1</v>
      </c>
      <c r="N28" s="24">
        <f t="shared" si="2"/>
        <v>1</v>
      </c>
      <c r="O28" s="24">
        <f t="shared" si="3"/>
        <v>1</v>
      </c>
    </row>
    <row r="29" spans="1:15" s="8" customFormat="1" ht="30" customHeight="1" x14ac:dyDescent="0.25">
      <c r="A29" s="39" t="s">
        <v>69</v>
      </c>
      <c r="B29" s="43" t="s">
        <v>97</v>
      </c>
      <c r="C29" s="47" t="s">
        <v>11</v>
      </c>
      <c r="D29" s="47" t="s">
        <v>9</v>
      </c>
      <c r="E29" s="23">
        <f t="shared" si="19"/>
        <v>155.19999999999999</v>
      </c>
      <c r="F29" s="22">
        <v>0</v>
      </c>
      <c r="G29" s="52">
        <v>155.19999999999999</v>
      </c>
      <c r="H29" s="23">
        <f t="shared" si="20"/>
        <v>155.19999999999999</v>
      </c>
      <c r="I29" s="23">
        <v>0</v>
      </c>
      <c r="J29" s="23">
        <v>155.19999999999999</v>
      </c>
      <c r="K29" s="23">
        <f t="shared" si="21"/>
        <v>155.19999999999999</v>
      </c>
      <c r="L29" s="23">
        <v>0</v>
      </c>
      <c r="M29" s="23">
        <f t="shared" si="22"/>
        <v>155.19999999999999</v>
      </c>
      <c r="N29" s="24">
        <f t="shared" ref="N29:N35" si="23">H29/E29</f>
        <v>1</v>
      </c>
      <c r="O29" s="24">
        <f t="shared" ref="O29:O35" si="24">K29/E29</f>
        <v>1</v>
      </c>
    </row>
    <row r="30" spans="1:15" s="8" customFormat="1" ht="28.5" customHeight="1" x14ac:dyDescent="0.25">
      <c r="A30" s="39" t="s">
        <v>70</v>
      </c>
      <c r="B30" s="43" t="s">
        <v>112</v>
      </c>
      <c r="C30" s="47" t="s">
        <v>11</v>
      </c>
      <c r="D30" s="47" t="s">
        <v>9</v>
      </c>
      <c r="E30" s="23">
        <f t="shared" si="19"/>
        <v>152.4</v>
      </c>
      <c r="F30" s="22">
        <v>0</v>
      </c>
      <c r="G30" s="52">
        <v>152.4</v>
      </c>
      <c r="H30" s="23">
        <f t="shared" si="20"/>
        <v>152.4</v>
      </c>
      <c r="I30" s="23">
        <v>0</v>
      </c>
      <c r="J30" s="23">
        <v>152.4</v>
      </c>
      <c r="K30" s="23">
        <f t="shared" si="21"/>
        <v>152.4</v>
      </c>
      <c r="L30" s="23">
        <v>0</v>
      </c>
      <c r="M30" s="23">
        <f t="shared" si="22"/>
        <v>152.4</v>
      </c>
      <c r="N30" s="24">
        <f t="shared" si="23"/>
        <v>1</v>
      </c>
      <c r="O30" s="24">
        <f t="shared" si="24"/>
        <v>1</v>
      </c>
    </row>
    <row r="31" spans="1:15" s="8" customFormat="1" ht="30" customHeight="1" x14ac:dyDescent="0.25">
      <c r="A31" s="39" t="s">
        <v>71</v>
      </c>
      <c r="B31" s="43" t="s">
        <v>100</v>
      </c>
      <c r="C31" s="47" t="s">
        <v>11</v>
      </c>
      <c r="D31" s="47" t="s">
        <v>9</v>
      </c>
      <c r="E31" s="23">
        <f t="shared" si="19"/>
        <v>25.2</v>
      </c>
      <c r="F31" s="22">
        <v>0</v>
      </c>
      <c r="G31" s="52">
        <v>25.2</v>
      </c>
      <c r="H31" s="23">
        <f t="shared" si="20"/>
        <v>25.2</v>
      </c>
      <c r="I31" s="23">
        <v>0</v>
      </c>
      <c r="J31" s="23">
        <v>25.2</v>
      </c>
      <c r="K31" s="23">
        <f t="shared" si="21"/>
        <v>25.2</v>
      </c>
      <c r="L31" s="23">
        <v>0</v>
      </c>
      <c r="M31" s="23">
        <f t="shared" si="22"/>
        <v>25.2</v>
      </c>
      <c r="N31" s="24">
        <f t="shared" si="23"/>
        <v>1</v>
      </c>
      <c r="O31" s="24">
        <f t="shared" si="24"/>
        <v>1</v>
      </c>
    </row>
    <row r="32" spans="1:15" s="8" customFormat="1" ht="28.5" customHeight="1" x14ac:dyDescent="0.25">
      <c r="A32" s="39" t="s">
        <v>72</v>
      </c>
      <c r="B32" s="44" t="s">
        <v>101</v>
      </c>
      <c r="C32" s="47" t="s">
        <v>11</v>
      </c>
      <c r="D32" s="47" t="s">
        <v>9</v>
      </c>
      <c r="E32" s="23">
        <f t="shared" si="19"/>
        <v>181.8</v>
      </c>
      <c r="F32" s="22">
        <v>0</v>
      </c>
      <c r="G32" s="52">
        <v>181.8</v>
      </c>
      <c r="H32" s="23">
        <f t="shared" si="20"/>
        <v>181.7</v>
      </c>
      <c r="I32" s="23">
        <v>0</v>
      </c>
      <c r="J32" s="23">
        <v>181.7</v>
      </c>
      <c r="K32" s="23">
        <f t="shared" si="21"/>
        <v>181.7</v>
      </c>
      <c r="L32" s="23">
        <v>0</v>
      </c>
      <c r="M32" s="23">
        <f t="shared" si="22"/>
        <v>181.7</v>
      </c>
      <c r="N32" s="24">
        <f t="shared" si="23"/>
        <v>0.99944994499449935</v>
      </c>
      <c r="O32" s="24">
        <f t="shared" si="24"/>
        <v>0.99944994499449935</v>
      </c>
    </row>
    <row r="33" spans="1:15" s="8" customFormat="1" ht="30" customHeight="1" x14ac:dyDescent="0.25">
      <c r="A33" s="39" t="s">
        <v>73</v>
      </c>
      <c r="B33" s="44" t="s">
        <v>102</v>
      </c>
      <c r="C33" s="47" t="s">
        <v>11</v>
      </c>
      <c r="D33" s="47" t="s">
        <v>9</v>
      </c>
      <c r="E33" s="23">
        <f t="shared" si="19"/>
        <v>201.4</v>
      </c>
      <c r="F33" s="22">
        <v>0</v>
      </c>
      <c r="G33" s="52">
        <v>201.4</v>
      </c>
      <c r="H33" s="23">
        <f t="shared" si="20"/>
        <v>201.4</v>
      </c>
      <c r="I33" s="23">
        <v>0</v>
      </c>
      <c r="J33" s="23">
        <v>201.4</v>
      </c>
      <c r="K33" s="23">
        <f t="shared" si="21"/>
        <v>201.4</v>
      </c>
      <c r="L33" s="23">
        <v>0</v>
      </c>
      <c r="M33" s="23">
        <f t="shared" si="22"/>
        <v>201.4</v>
      </c>
      <c r="N33" s="24">
        <f t="shared" si="23"/>
        <v>1</v>
      </c>
      <c r="O33" s="24">
        <f t="shared" si="24"/>
        <v>1</v>
      </c>
    </row>
    <row r="34" spans="1:15" s="8" customFormat="1" ht="28.5" customHeight="1" x14ac:dyDescent="0.25">
      <c r="A34" s="39" t="s">
        <v>74</v>
      </c>
      <c r="B34" s="44" t="s">
        <v>113</v>
      </c>
      <c r="C34" s="47" t="s">
        <v>11</v>
      </c>
      <c r="D34" s="47" t="s">
        <v>9</v>
      </c>
      <c r="E34" s="23">
        <f t="shared" si="19"/>
        <v>99</v>
      </c>
      <c r="F34" s="22">
        <v>0</v>
      </c>
      <c r="G34" s="52">
        <f>80.4+18.6</f>
        <v>99</v>
      </c>
      <c r="H34" s="23">
        <f t="shared" si="20"/>
        <v>75.5</v>
      </c>
      <c r="I34" s="23">
        <v>0</v>
      </c>
      <c r="J34" s="23">
        <v>75.5</v>
      </c>
      <c r="K34" s="23">
        <f t="shared" si="21"/>
        <v>75.5</v>
      </c>
      <c r="L34" s="23">
        <v>0</v>
      </c>
      <c r="M34" s="23">
        <f t="shared" si="22"/>
        <v>75.5</v>
      </c>
      <c r="N34" s="24">
        <f t="shared" si="23"/>
        <v>0.76262626262626265</v>
      </c>
      <c r="O34" s="24">
        <f t="shared" si="24"/>
        <v>0.76262626262626265</v>
      </c>
    </row>
    <row r="35" spans="1:15" s="8" customFormat="1" ht="30" customHeight="1" x14ac:dyDescent="0.25">
      <c r="A35" s="39" t="s">
        <v>75</v>
      </c>
      <c r="B35" s="44" t="s">
        <v>103</v>
      </c>
      <c r="C35" s="47" t="s">
        <v>11</v>
      </c>
      <c r="D35" s="47" t="s">
        <v>9</v>
      </c>
      <c r="E35" s="23">
        <f t="shared" si="19"/>
        <v>87.4</v>
      </c>
      <c r="F35" s="22">
        <v>0</v>
      </c>
      <c r="G35" s="52">
        <v>87.4</v>
      </c>
      <c r="H35" s="23">
        <f t="shared" si="20"/>
        <v>87.4</v>
      </c>
      <c r="I35" s="23">
        <v>0</v>
      </c>
      <c r="J35" s="23">
        <v>87.4</v>
      </c>
      <c r="K35" s="23">
        <f t="shared" si="21"/>
        <v>87.4</v>
      </c>
      <c r="L35" s="23">
        <v>0</v>
      </c>
      <c r="M35" s="23">
        <f t="shared" si="22"/>
        <v>87.4</v>
      </c>
      <c r="N35" s="24">
        <f t="shared" si="23"/>
        <v>1</v>
      </c>
      <c r="O35" s="24">
        <f t="shared" si="24"/>
        <v>1</v>
      </c>
    </row>
    <row r="36" spans="1:15" s="8" customFormat="1" ht="28.5" customHeight="1" x14ac:dyDescent="0.25">
      <c r="A36" s="39" t="s">
        <v>76</v>
      </c>
      <c r="B36" s="44" t="s">
        <v>111</v>
      </c>
      <c r="C36" s="47" t="s">
        <v>11</v>
      </c>
      <c r="D36" s="47" t="s">
        <v>9</v>
      </c>
      <c r="E36" s="23">
        <f t="shared" si="19"/>
        <v>37.799999999999997</v>
      </c>
      <c r="F36" s="22">
        <v>0</v>
      </c>
      <c r="G36" s="52">
        <v>37.799999999999997</v>
      </c>
      <c r="H36" s="23">
        <f t="shared" si="20"/>
        <v>37.799999999999997</v>
      </c>
      <c r="I36" s="23">
        <v>0</v>
      </c>
      <c r="J36" s="23">
        <v>37.799999999999997</v>
      </c>
      <c r="K36" s="23">
        <f t="shared" si="21"/>
        <v>37.799999999999997</v>
      </c>
      <c r="L36" s="23">
        <v>0</v>
      </c>
      <c r="M36" s="23">
        <f t="shared" si="22"/>
        <v>37.799999999999997</v>
      </c>
      <c r="N36" s="24">
        <f t="shared" ref="N36:N43" si="25">H36/E36</f>
        <v>1</v>
      </c>
      <c r="O36" s="24">
        <f t="shared" ref="O36:O43" si="26">K36/E36</f>
        <v>1</v>
      </c>
    </row>
    <row r="37" spans="1:15" s="8" customFormat="1" ht="30" customHeight="1" x14ac:dyDescent="0.25">
      <c r="A37" s="39" t="s">
        <v>77</v>
      </c>
      <c r="B37" s="43" t="s">
        <v>114</v>
      </c>
      <c r="C37" s="47" t="s">
        <v>11</v>
      </c>
      <c r="D37" s="47" t="s">
        <v>9</v>
      </c>
      <c r="E37" s="23">
        <f t="shared" si="19"/>
        <v>709.09999999999991</v>
      </c>
      <c r="F37" s="22">
        <v>0</v>
      </c>
      <c r="G37" s="52">
        <f>534.3+174.8</f>
        <v>709.09999999999991</v>
      </c>
      <c r="H37" s="23">
        <f t="shared" si="20"/>
        <v>696.4</v>
      </c>
      <c r="I37" s="23">
        <v>0</v>
      </c>
      <c r="J37" s="23">
        <v>696.4</v>
      </c>
      <c r="K37" s="23">
        <f t="shared" si="21"/>
        <v>696.4</v>
      </c>
      <c r="L37" s="23">
        <v>0</v>
      </c>
      <c r="M37" s="23">
        <f t="shared" si="22"/>
        <v>696.4</v>
      </c>
      <c r="N37" s="24">
        <f t="shared" si="25"/>
        <v>0.98208997320547187</v>
      </c>
      <c r="O37" s="24">
        <f t="shared" si="26"/>
        <v>0.98208997320547187</v>
      </c>
    </row>
    <row r="38" spans="1:15" s="8" customFormat="1" ht="28.5" customHeight="1" x14ac:dyDescent="0.25">
      <c r="A38" s="39" t="s">
        <v>78</v>
      </c>
      <c r="B38" s="44" t="s">
        <v>107</v>
      </c>
      <c r="C38" s="47" t="s">
        <v>11</v>
      </c>
      <c r="D38" s="47" t="s">
        <v>9</v>
      </c>
      <c r="E38" s="23">
        <f t="shared" si="19"/>
        <v>125.9</v>
      </c>
      <c r="F38" s="22">
        <v>0</v>
      </c>
      <c r="G38" s="52">
        <v>125.9</v>
      </c>
      <c r="H38" s="23">
        <f t="shared" si="20"/>
        <v>125.9</v>
      </c>
      <c r="I38" s="23">
        <v>0</v>
      </c>
      <c r="J38" s="23">
        <v>125.9</v>
      </c>
      <c r="K38" s="23">
        <f t="shared" si="21"/>
        <v>125.9</v>
      </c>
      <c r="L38" s="23">
        <v>0</v>
      </c>
      <c r="M38" s="23">
        <f t="shared" si="22"/>
        <v>125.9</v>
      </c>
      <c r="N38" s="24">
        <f t="shared" si="25"/>
        <v>1</v>
      </c>
      <c r="O38" s="24">
        <f t="shared" si="26"/>
        <v>1</v>
      </c>
    </row>
    <row r="39" spans="1:15" s="8" customFormat="1" ht="51.75" customHeight="1" x14ac:dyDescent="0.25">
      <c r="A39" s="36" t="s">
        <v>30</v>
      </c>
      <c r="B39" s="74" t="s">
        <v>58</v>
      </c>
      <c r="C39" s="74"/>
      <c r="D39" s="74"/>
      <c r="E39" s="29">
        <f t="shared" ref="E39:M39" si="27">E40+E53</f>
        <v>31328.6</v>
      </c>
      <c r="F39" s="29">
        <f t="shared" si="27"/>
        <v>0</v>
      </c>
      <c r="G39" s="29">
        <f t="shared" si="27"/>
        <v>31328.6</v>
      </c>
      <c r="H39" s="29">
        <f t="shared" si="27"/>
        <v>29260.199999999997</v>
      </c>
      <c r="I39" s="29">
        <f t="shared" si="27"/>
        <v>0</v>
      </c>
      <c r="J39" s="29">
        <f t="shared" si="27"/>
        <v>29260.199999999997</v>
      </c>
      <c r="K39" s="29">
        <f t="shared" si="27"/>
        <v>29260.199999999997</v>
      </c>
      <c r="L39" s="29">
        <f t="shared" si="27"/>
        <v>-1</v>
      </c>
      <c r="M39" s="29">
        <f t="shared" si="27"/>
        <v>29260.199999999997</v>
      </c>
      <c r="N39" s="30">
        <f t="shared" si="25"/>
        <v>0.93397726039465534</v>
      </c>
      <c r="O39" s="30">
        <f t="shared" si="26"/>
        <v>0.93397726039465534</v>
      </c>
    </row>
    <row r="40" spans="1:15" s="8" customFormat="1" ht="40.5" customHeight="1" x14ac:dyDescent="0.25">
      <c r="A40" s="36" t="s">
        <v>39</v>
      </c>
      <c r="B40" s="83" t="s">
        <v>59</v>
      </c>
      <c r="C40" s="83"/>
      <c r="D40" s="83"/>
      <c r="E40" s="25">
        <f>SUM(E41:E52)</f>
        <v>17644.7</v>
      </c>
      <c r="F40" s="25">
        <f t="shared" ref="F40:M40" si="28">SUM(F41:F52)</f>
        <v>0</v>
      </c>
      <c r="G40" s="25">
        <f t="shared" si="28"/>
        <v>17644.7</v>
      </c>
      <c r="H40" s="72">
        <f t="shared" si="28"/>
        <v>15576.3</v>
      </c>
      <c r="I40" s="72">
        <f t="shared" si="28"/>
        <v>0</v>
      </c>
      <c r="J40" s="72">
        <f t="shared" si="28"/>
        <v>15576.3</v>
      </c>
      <c r="K40" s="72">
        <f t="shared" si="28"/>
        <v>15576.3</v>
      </c>
      <c r="L40" s="72">
        <f t="shared" si="28"/>
        <v>0</v>
      </c>
      <c r="M40" s="72">
        <f t="shared" si="28"/>
        <v>15576.3</v>
      </c>
      <c r="N40" s="30">
        <f t="shared" si="25"/>
        <v>0.88277499759134459</v>
      </c>
      <c r="O40" s="30">
        <f t="shared" si="26"/>
        <v>0.88277499759134459</v>
      </c>
    </row>
    <row r="41" spans="1:15" s="8" customFormat="1" ht="40.5" customHeight="1" x14ac:dyDescent="0.25">
      <c r="A41" s="48" t="s">
        <v>53</v>
      </c>
      <c r="B41" s="46" t="s">
        <v>96</v>
      </c>
      <c r="C41" s="47" t="s">
        <v>11</v>
      </c>
      <c r="D41" s="47" t="s">
        <v>9</v>
      </c>
      <c r="E41" s="23">
        <f>F41+G41</f>
        <v>1034.9000000000001</v>
      </c>
      <c r="F41" s="22">
        <v>0</v>
      </c>
      <c r="G41" s="53">
        <v>1034.9000000000001</v>
      </c>
      <c r="H41" s="23">
        <f>I41+J41</f>
        <v>1034.9000000000001</v>
      </c>
      <c r="I41" s="23">
        <v>0</v>
      </c>
      <c r="J41" s="23">
        <v>1034.9000000000001</v>
      </c>
      <c r="K41" s="23">
        <f>L41+M41</f>
        <v>1034.9000000000001</v>
      </c>
      <c r="L41" s="23">
        <v>0</v>
      </c>
      <c r="M41" s="23">
        <f>J41</f>
        <v>1034.9000000000001</v>
      </c>
      <c r="N41" s="24">
        <f t="shared" si="25"/>
        <v>1</v>
      </c>
      <c r="O41" s="24">
        <f t="shared" si="26"/>
        <v>1</v>
      </c>
    </row>
    <row r="42" spans="1:15" s="8" customFormat="1" ht="40.5" customHeight="1" x14ac:dyDescent="0.25">
      <c r="A42" s="48" t="s">
        <v>79</v>
      </c>
      <c r="B42" s="44" t="s">
        <v>100</v>
      </c>
      <c r="C42" s="47" t="s">
        <v>11</v>
      </c>
      <c r="D42" s="47" t="s">
        <v>9</v>
      </c>
      <c r="E42" s="23">
        <f t="shared" ref="E42:E52" si="29">F42+G42</f>
        <v>833.9</v>
      </c>
      <c r="F42" s="22">
        <v>0</v>
      </c>
      <c r="G42" s="53">
        <v>833.9</v>
      </c>
      <c r="H42" s="23">
        <f t="shared" ref="H42:H51" si="30">I42+J42</f>
        <v>833.4</v>
      </c>
      <c r="I42" s="23">
        <v>0</v>
      </c>
      <c r="J42" s="23">
        <v>833.4</v>
      </c>
      <c r="K42" s="23">
        <f t="shared" ref="K42:K52" si="31">L42+M42</f>
        <v>833.4</v>
      </c>
      <c r="L42" s="23">
        <v>0</v>
      </c>
      <c r="M42" s="23">
        <f t="shared" ref="M42:M51" si="32">J42</f>
        <v>833.4</v>
      </c>
      <c r="N42" s="24">
        <f t="shared" si="25"/>
        <v>0.99940040772274852</v>
      </c>
      <c r="O42" s="24">
        <f t="shared" si="26"/>
        <v>0.99940040772274852</v>
      </c>
    </row>
    <row r="43" spans="1:15" s="8" customFormat="1" ht="40.5" customHeight="1" x14ac:dyDescent="0.25">
      <c r="A43" s="48" t="s">
        <v>80</v>
      </c>
      <c r="B43" s="44" t="s">
        <v>102</v>
      </c>
      <c r="C43" s="47" t="s">
        <v>11</v>
      </c>
      <c r="D43" s="47" t="s">
        <v>9</v>
      </c>
      <c r="E43" s="23">
        <f t="shared" si="29"/>
        <v>2641.9</v>
      </c>
      <c r="F43" s="22">
        <v>0</v>
      </c>
      <c r="G43" s="53">
        <v>2641.9</v>
      </c>
      <c r="H43" s="23">
        <f t="shared" si="30"/>
        <v>2641.9</v>
      </c>
      <c r="I43" s="23">
        <v>0</v>
      </c>
      <c r="J43" s="23">
        <v>2641.9</v>
      </c>
      <c r="K43" s="23">
        <f t="shared" si="31"/>
        <v>2641.9</v>
      </c>
      <c r="L43" s="23">
        <v>0</v>
      </c>
      <c r="M43" s="23">
        <f t="shared" si="32"/>
        <v>2641.9</v>
      </c>
      <c r="N43" s="24">
        <f t="shared" si="25"/>
        <v>1</v>
      </c>
      <c r="O43" s="24">
        <f t="shared" si="26"/>
        <v>1</v>
      </c>
    </row>
    <row r="44" spans="1:15" s="8" customFormat="1" ht="40.5" customHeight="1" x14ac:dyDescent="0.25">
      <c r="A44" s="48" t="s">
        <v>81</v>
      </c>
      <c r="B44" s="45" t="s">
        <v>115</v>
      </c>
      <c r="C44" s="47" t="s">
        <v>11</v>
      </c>
      <c r="D44" s="47" t="s">
        <v>9</v>
      </c>
      <c r="E44" s="23">
        <f t="shared" si="29"/>
        <v>4971</v>
      </c>
      <c r="F44" s="22">
        <v>0</v>
      </c>
      <c r="G44" s="54">
        <v>4971</v>
      </c>
      <c r="H44" s="23">
        <f t="shared" si="30"/>
        <v>4184.3</v>
      </c>
      <c r="I44" s="23">
        <v>0</v>
      </c>
      <c r="J44" s="23">
        <v>4184.3</v>
      </c>
      <c r="K44" s="23">
        <f t="shared" si="31"/>
        <v>4184.3</v>
      </c>
      <c r="L44" s="23">
        <v>0</v>
      </c>
      <c r="M44" s="23">
        <f t="shared" si="32"/>
        <v>4184.3</v>
      </c>
      <c r="N44" s="24">
        <f t="shared" ref="N44:N53" si="33">H44/E44</f>
        <v>0.84174210420438544</v>
      </c>
      <c r="O44" s="24">
        <f t="shared" ref="O44:O53" si="34">K44/E44</f>
        <v>0.84174210420438544</v>
      </c>
    </row>
    <row r="45" spans="1:15" s="8" customFormat="1" ht="40.5" customHeight="1" x14ac:dyDescent="0.25">
      <c r="A45" s="48" t="s">
        <v>82</v>
      </c>
      <c r="B45" s="44" t="s">
        <v>113</v>
      </c>
      <c r="C45" s="47" t="s">
        <v>11</v>
      </c>
      <c r="D45" s="47" t="s">
        <v>9</v>
      </c>
      <c r="E45" s="23">
        <f t="shared" si="29"/>
        <v>1558.3</v>
      </c>
      <c r="F45" s="22">
        <v>0</v>
      </c>
      <c r="G45" s="53">
        <v>1558.3</v>
      </c>
      <c r="H45" s="23">
        <f t="shared" si="30"/>
        <v>1302</v>
      </c>
      <c r="I45" s="23">
        <v>0</v>
      </c>
      <c r="J45" s="23">
        <v>1302</v>
      </c>
      <c r="K45" s="23">
        <f t="shared" si="31"/>
        <v>1302</v>
      </c>
      <c r="L45" s="23">
        <v>0</v>
      </c>
      <c r="M45" s="23">
        <f t="shared" si="32"/>
        <v>1302</v>
      </c>
      <c r="N45" s="24">
        <f t="shared" si="33"/>
        <v>0.83552589360200225</v>
      </c>
      <c r="O45" s="24">
        <f t="shared" si="34"/>
        <v>0.83552589360200225</v>
      </c>
    </row>
    <row r="46" spans="1:15" s="8" customFormat="1" ht="40.5" customHeight="1" x14ac:dyDescent="0.25">
      <c r="A46" s="48" t="s">
        <v>83</v>
      </c>
      <c r="B46" s="44" t="s">
        <v>103</v>
      </c>
      <c r="C46" s="47" t="s">
        <v>11</v>
      </c>
      <c r="D46" s="47" t="s">
        <v>9</v>
      </c>
      <c r="E46" s="23">
        <f t="shared" si="29"/>
        <v>705.6</v>
      </c>
      <c r="F46" s="22">
        <v>0</v>
      </c>
      <c r="G46" s="53">
        <v>705.6</v>
      </c>
      <c r="H46" s="23">
        <f t="shared" si="30"/>
        <v>695.6</v>
      </c>
      <c r="I46" s="23">
        <v>0</v>
      </c>
      <c r="J46" s="23">
        <v>695.6</v>
      </c>
      <c r="K46" s="23">
        <f t="shared" si="31"/>
        <v>695.6</v>
      </c>
      <c r="L46" s="23">
        <v>0</v>
      </c>
      <c r="M46" s="23">
        <f t="shared" si="32"/>
        <v>695.6</v>
      </c>
      <c r="N46" s="24">
        <f t="shared" si="33"/>
        <v>0.98582766439909297</v>
      </c>
      <c r="O46" s="24">
        <f t="shared" si="34"/>
        <v>0.98582766439909297</v>
      </c>
    </row>
    <row r="47" spans="1:15" s="8" customFormat="1" ht="40.5" customHeight="1" x14ac:dyDescent="0.25">
      <c r="A47" s="48" t="s">
        <v>84</v>
      </c>
      <c r="B47" s="44" t="s">
        <v>111</v>
      </c>
      <c r="C47" s="47" t="s">
        <v>11</v>
      </c>
      <c r="D47" s="47" t="s">
        <v>9</v>
      </c>
      <c r="E47" s="23">
        <f t="shared" si="29"/>
        <v>1335.4</v>
      </c>
      <c r="F47" s="22">
        <v>0</v>
      </c>
      <c r="G47" s="53">
        <v>1335.4</v>
      </c>
      <c r="H47" s="23">
        <f t="shared" si="30"/>
        <v>1335.4</v>
      </c>
      <c r="I47" s="23">
        <v>0</v>
      </c>
      <c r="J47" s="23">
        <v>1335.4</v>
      </c>
      <c r="K47" s="23">
        <f t="shared" si="31"/>
        <v>1335.4</v>
      </c>
      <c r="L47" s="23">
        <v>0</v>
      </c>
      <c r="M47" s="23">
        <f t="shared" si="32"/>
        <v>1335.4</v>
      </c>
      <c r="N47" s="24">
        <f t="shared" si="33"/>
        <v>1</v>
      </c>
      <c r="O47" s="24">
        <f t="shared" si="34"/>
        <v>1</v>
      </c>
    </row>
    <row r="48" spans="1:15" s="8" customFormat="1" ht="40.5" customHeight="1" x14ac:dyDescent="0.25">
      <c r="A48" s="48" t="s">
        <v>85</v>
      </c>
      <c r="B48" s="44" t="s">
        <v>104</v>
      </c>
      <c r="C48" s="47" t="s">
        <v>11</v>
      </c>
      <c r="D48" s="47" t="s">
        <v>9</v>
      </c>
      <c r="E48" s="23">
        <f t="shared" si="29"/>
        <v>1707.1</v>
      </c>
      <c r="F48" s="22">
        <v>0</v>
      </c>
      <c r="G48" s="53">
        <v>1707.1</v>
      </c>
      <c r="H48" s="23">
        <f t="shared" si="30"/>
        <v>1691.9</v>
      </c>
      <c r="I48" s="23">
        <v>0</v>
      </c>
      <c r="J48" s="23">
        <v>1691.9</v>
      </c>
      <c r="K48" s="23">
        <f t="shared" si="31"/>
        <v>1691.9</v>
      </c>
      <c r="L48" s="23">
        <v>0</v>
      </c>
      <c r="M48" s="23">
        <f t="shared" si="32"/>
        <v>1691.9</v>
      </c>
      <c r="N48" s="24">
        <f t="shared" si="33"/>
        <v>0.99109601077851339</v>
      </c>
      <c r="O48" s="24">
        <f t="shared" si="34"/>
        <v>0.99109601077851339</v>
      </c>
    </row>
    <row r="49" spans="1:15" s="8" customFormat="1" ht="40.5" customHeight="1" x14ac:dyDescent="0.25">
      <c r="A49" s="48" t="s">
        <v>86</v>
      </c>
      <c r="B49" s="44" t="s">
        <v>105</v>
      </c>
      <c r="C49" s="47" t="s">
        <v>11</v>
      </c>
      <c r="D49" s="47" t="s">
        <v>9</v>
      </c>
      <c r="E49" s="23">
        <f t="shared" si="29"/>
        <v>799.7</v>
      </c>
      <c r="F49" s="22">
        <v>0</v>
      </c>
      <c r="G49" s="53">
        <v>799.7</v>
      </c>
      <c r="H49" s="23">
        <f t="shared" si="30"/>
        <v>566.5</v>
      </c>
      <c r="I49" s="23">
        <v>0</v>
      </c>
      <c r="J49" s="23">
        <v>566.5</v>
      </c>
      <c r="K49" s="23">
        <f t="shared" si="31"/>
        <v>566.5</v>
      </c>
      <c r="L49" s="23">
        <v>0</v>
      </c>
      <c r="M49" s="23">
        <f t="shared" si="32"/>
        <v>566.5</v>
      </c>
      <c r="N49" s="24">
        <f t="shared" si="33"/>
        <v>0.70839064649243466</v>
      </c>
      <c r="O49" s="24">
        <f t="shared" si="34"/>
        <v>0.70839064649243466</v>
      </c>
    </row>
    <row r="50" spans="1:15" s="8" customFormat="1" ht="40.5" customHeight="1" x14ac:dyDescent="0.25">
      <c r="A50" s="48" t="s">
        <v>87</v>
      </c>
      <c r="B50" s="44" t="s">
        <v>106</v>
      </c>
      <c r="C50" s="47" t="s">
        <v>11</v>
      </c>
      <c r="D50" s="47" t="s">
        <v>9</v>
      </c>
      <c r="E50" s="23">
        <f t="shared" si="29"/>
        <v>692.6</v>
      </c>
      <c r="F50" s="22">
        <v>0</v>
      </c>
      <c r="G50" s="53">
        <v>692.6</v>
      </c>
      <c r="H50" s="23">
        <f t="shared" si="30"/>
        <v>692.6</v>
      </c>
      <c r="I50" s="23">
        <v>0</v>
      </c>
      <c r="J50" s="23">
        <v>692.6</v>
      </c>
      <c r="K50" s="23">
        <f t="shared" si="31"/>
        <v>692.6</v>
      </c>
      <c r="L50" s="23">
        <v>0</v>
      </c>
      <c r="M50" s="23">
        <f t="shared" si="32"/>
        <v>692.6</v>
      </c>
      <c r="N50" s="24">
        <f t="shared" si="33"/>
        <v>1</v>
      </c>
      <c r="O50" s="24">
        <f t="shared" si="34"/>
        <v>1</v>
      </c>
    </row>
    <row r="51" spans="1:15" s="8" customFormat="1" ht="40.5" customHeight="1" x14ac:dyDescent="0.25">
      <c r="A51" s="48" t="s">
        <v>88</v>
      </c>
      <c r="B51" s="44" t="s">
        <v>108</v>
      </c>
      <c r="C51" s="47" t="s">
        <v>11</v>
      </c>
      <c r="D51" s="47" t="s">
        <v>9</v>
      </c>
      <c r="E51" s="23">
        <f t="shared" si="29"/>
        <v>695.2</v>
      </c>
      <c r="F51" s="22">
        <v>0</v>
      </c>
      <c r="G51" s="53">
        <v>695.2</v>
      </c>
      <c r="H51" s="23">
        <f t="shared" si="30"/>
        <v>597.79999999999995</v>
      </c>
      <c r="I51" s="23">
        <v>0</v>
      </c>
      <c r="J51" s="23">
        <v>597.79999999999995</v>
      </c>
      <c r="K51" s="23">
        <f t="shared" si="31"/>
        <v>597.79999999999995</v>
      </c>
      <c r="L51" s="23">
        <v>0</v>
      </c>
      <c r="M51" s="23">
        <f t="shared" si="32"/>
        <v>597.79999999999995</v>
      </c>
      <c r="N51" s="24">
        <f t="shared" si="33"/>
        <v>0.85989643268124272</v>
      </c>
      <c r="O51" s="24">
        <f t="shared" si="34"/>
        <v>0.85989643268124272</v>
      </c>
    </row>
    <row r="52" spans="1:15" s="8" customFormat="1" ht="40.5" customHeight="1" x14ac:dyDescent="0.25">
      <c r="A52" s="48" t="s">
        <v>123</v>
      </c>
      <c r="B52" s="44" t="s">
        <v>124</v>
      </c>
      <c r="C52" s="47" t="s">
        <v>11</v>
      </c>
      <c r="D52" s="47" t="s">
        <v>11</v>
      </c>
      <c r="E52" s="23">
        <f t="shared" si="29"/>
        <v>669.1</v>
      </c>
      <c r="F52" s="22">
        <v>0</v>
      </c>
      <c r="G52" s="23">
        <v>669.1</v>
      </c>
      <c r="H52" s="23">
        <f t="shared" ref="H52" si="35">I52+J52</f>
        <v>0</v>
      </c>
      <c r="I52" s="23">
        <v>0</v>
      </c>
      <c r="J52" s="23">
        <v>0</v>
      </c>
      <c r="K52" s="23">
        <f t="shared" si="31"/>
        <v>0</v>
      </c>
      <c r="L52" s="23">
        <v>0</v>
      </c>
      <c r="M52" s="23">
        <f t="shared" ref="M52" si="36">J52</f>
        <v>0</v>
      </c>
      <c r="N52" s="24">
        <f t="shared" si="33"/>
        <v>0</v>
      </c>
      <c r="O52" s="24">
        <f t="shared" si="34"/>
        <v>0</v>
      </c>
    </row>
    <row r="53" spans="1:15" s="8" customFormat="1" ht="31.5" customHeight="1" x14ac:dyDescent="0.25">
      <c r="A53" s="36" t="s">
        <v>54</v>
      </c>
      <c r="B53" s="82" t="s">
        <v>60</v>
      </c>
      <c r="C53" s="82"/>
      <c r="D53" s="82"/>
      <c r="E53" s="25">
        <f t="shared" ref="E53:M53" si="37">SUM(E54:E56)</f>
        <v>13683.9</v>
      </c>
      <c r="F53" s="25">
        <f t="shared" si="37"/>
        <v>0</v>
      </c>
      <c r="G53" s="25">
        <f t="shared" si="37"/>
        <v>13683.9</v>
      </c>
      <c r="H53" s="25">
        <f t="shared" si="37"/>
        <v>13683.9</v>
      </c>
      <c r="I53" s="25">
        <f t="shared" si="37"/>
        <v>0</v>
      </c>
      <c r="J53" s="25">
        <f t="shared" si="37"/>
        <v>13683.9</v>
      </c>
      <c r="K53" s="25">
        <f t="shared" si="37"/>
        <v>13683.9</v>
      </c>
      <c r="L53" s="25">
        <f t="shared" si="37"/>
        <v>-1</v>
      </c>
      <c r="M53" s="25">
        <f t="shared" si="37"/>
        <v>13683.9</v>
      </c>
      <c r="N53" s="30">
        <f t="shared" si="33"/>
        <v>1</v>
      </c>
      <c r="O53" s="30">
        <f t="shared" si="34"/>
        <v>1</v>
      </c>
    </row>
    <row r="54" spans="1:15" s="8" customFormat="1" ht="47.25" x14ac:dyDescent="0.25">
      <c r="A54" s="36" t="s">
        <v>55</v>
      </c>
      <c r="B54" s="46" t="s">
        <v>151</v>
      </c>
      <c r="C54" s="47" t="s">
        <v>11</v>
      </c>
      <c r="D54" s="47" t="s">
        <v>9</v>
      </c>
      <c r="E54" s="23">
        <f>F54+G54</f>
        <v>1358.5</v>
      </c>
      <c r="F54" s="22">
        <v>0</v>
      </c>
      <c r="G54" s="55">
        <v>1358.5</v>
      </c>
      <c r="H54" s="23">
        <f t="shared" ref="H54" si="38">I54+J54</f>
        <v>1358.5</v>
      </c>
      <c r="I54" s="22">
        <v>0</v>
      </c>
      <c r="J54" s="22">
        <v>1358.5</v>
      </c>
      <c r="K54" s="23">
        <f t="shared" ref="K54" si="39">L54+M54</f>
        <v>1358.5</v>
      </c>
      <c r="L54" s="23">
        <v>0</v>
      </c>
      <c r="M54" s="23">
        <f t="shared" ref="M54" si="40">J54</f>
        <v>1358.5</v>
      </c>
      <c r="N54" s="24">
        <f t="shared" ref="N54:N58" si="41">H54/E54</f>
        <v>1</v>
      </c>
      <c r="O54" s="24">
        <f t="shared" ref="O54:O58" si="42">K54/E54</f>
        <v>1</v>
      </c>
    </row>
    <row r="55" spans="1:15" s="8" customFormat="1" ht="47.25" x14ac:dyDescent="0.25">
      <c r="A55" s="36" t="s">
        <v>116</v>
      </c>
      <c r="B55" s="46" t="s">
        <v>125</v>
      </c>
      <c r="C55" s="47" t="s">
        <v>11</v>
      </c>
      <c r="D55" s="47" t="s">
        <v>9</v>
      </c>
      <c r="E55" s="23">
        <f>F55+G55</f>
        <v>9995.5</v>
      </c>
      <c r="F55" s="22">
        <v>0</v>
      </c>
      <c r="G55" s="55">
        <v>9995.5</v>
      </c>
      <c r="H55" s="22">
        <f>J55</f>
        <v>9995.5</v>
      </c>
      <c r="I55" s="22">
        <v>0</v>
      </c>
      <c r="J55" s="22">
        <v>9995.5</v>
      </c>
      <c r="K55" s="22">
        <f>M55</f>
        <v>9995.5</v>
      </c>
      <c r="L55" s="22">
        <v>-1</v>
      </c>
      <c r="M55" s="22">
        <f>J55</f>
        <v>9995.5</v>
      </c>
      <c r="N55" s="24">
        <f t="shared" si="41"/>
        <v>1</v>
      </c>
      <c r="O55" s="24">
        <f t="shared" si="42"/>
        <v>1</v>
      </c>
    </row>
    <row r="56" spans="1:15" s="8" customFormat="1" ht="63" x14ac:dyDescent="0.25">
      <c r="A56" s="36" t="s">
        <v>117</v>
      </c>
      <c r="B56" s="46" t="s">
        <v>156</v>
      </c>
      <c r="C56" s="47" t="s">
        <v>11</v>
      </c>
      <c r="D56" s="47" t="s">
        <v>9</v>
      </c>
      <c r="E56" s="23">
        <f>F56+G56</f>
        <v>2329.9</v>
      </c>
      <c r="F56" s="22">
        <v>0</v>
      </c>
      <c r="G56" s="55">
        <v>2329.9</v>
      </c>
      <c r="H56" s="22">
        <f>J56</f>
        <v>2329.9</v>
      </c>
      <c r="I56" s="22">
        <v>0</v>
      </c>
      <c r="J56" s="22">
        <v>2329.9</v>
      </c>
      <c r="K56" s="22">
        <f>M56</f>
        <v>2329.9</v>
      </c>
      <c r="L56" s="22">
        <v>0</v>
      </c>
      <c r="M56" s="22">
        <f>J56</f>
        <v>2329.9</v>
      </c>
      <c r="N56" s="24">
        <f t="shared" si="41"/>
        <v>1</v>
      </c>
      <c r="O56" s="24">
        <f t="shared" si="42"/>
        <v>1</v>
      </c>
    </row>
    <row r="57" spans="1:15" s="8" customFormat="1" ht="30.75" customHeight="1" x14ac:dyDescent="0.25">
      <c r="A57" s="36" t="s">
        <v>89</v>
      </c>
      <c r="B57" s="74" t="s">
        <v>61</v>
      </c>
      <c r="C57" s="74"/>
      <c r="D57" s="74"/>
      <c r="E57" s="25">
        <f>E58</f>
        <v>5824.9000000000015</v>
      </c>
      <c r="F57" s="25">
        <f t="shared" ref="F57:M57" si="43">F58</f>
        <v>0</v>
      </c>
      <c r="G57" s="25">
        <f t="shared" si="43"/>
        <v>5824.9000000000015</v>
      </c>
      <c r="H57" s="25">
        <f t="shared" si="43"/>
        <v>5809.6</v>
      </c>
      <c r="I57" s="25">
        <f t="shared" si="43"/>
        <v>0</v>
      </c>
      <c r="J57" s="25">
        <f t="shared" si="43"/>
        <v>5809.6</v>
      </c>
      <c r="K57" s="25">
        <f t="shared" si="43"/>
        <v>5809.6</v>
      </c>
      <c r="L57" s="25">
        <f t="shared" si="43"/>
        <v>0</v>
      </c>
      <c r="M57" s="25">
        <f t="shared" si="43"/>
        <v>5809.6</v>
      </c>
      <c r="N57" s="30">
        <f t="shared" si="41"/>
        <v>0.99737334546515799</v>
      </c>
      <c r="O57" s="30">
        <f t="shared" si="42"/>
        <v>0.99737334546515799</v>
      </c>
    </row>
    <row r="58" spans="1:15" s="8" customFormat="1" ht="78.75" x14ac:dyDescent="0.25">
      <c r="A58" s="36" t="s">
        <v>90</v>
      </c>
      <c r="B58" s="73" t="s">
        <v>32</v>
      </c>
      <c r="C58" s="47" t="s">
        <v>33</v>
      </c>
      <c r="D58" s="47" t="s">
        <v>33</v>
      </c>
      <c r="E58" s="23">
        <f t="shared" ref="E58" si="44">F58+G58</f>
        <v>5824.9000000000015</v>
      </c>
      <c r="F58" s="22">
        <v>0</v>
      </c>
      <c r="G58" s="56">
        <f>7947.7+4754.5-7536.4+659.1</f>
        <v>5824.9000000000015</v>
      </c>
      <c r="H58" s="22">
        <f>I58+J58</f>
        <v>5809.6</v>
      </c>
      <c r="I58" s="22">
        <v>0</v>
      </c>
      <c r="J58" s="22">
        <v>5809.6</v>
      </c>
      <c r="K58" s="22">
        <f>L58+M58</f>
        <v>5809.6</v>
      </c>
      <c r="L58" s="22">
        <v>0</v>
      </c>
      <c r="M58" s="22">
        <f>J58</f>
        <v>5809.6</v>
      </c>
      <c r="N58" s="24">
        <f t="shared" si="41"/>
        <v>0.99737334546515799</v>
      </c>
      <c r="O58" s="24">
        <f t="shared" si="42"/>
        <v>0.99737334546515799</v>
      </c>
    </row>
    <row r="59" spans="1:15" s="8" customFormat="1" ht="26.25" customHeight="1" x14ac:dyDescent="0.25">
      <c r="A59" s="36" t="s">
        <v>91</v>
      </c>
      <c r="B59" s="74" t="s">
        <v>62</v>
      </c>
      <c r="C59" s="74"/>
      <c r="D59" s="74"/>
      <c r="E59" s="25">
        <f t="shared" ref="E59:M59" si="45">SUM(E60:E60)</f>
        <v>3156.4</v>
      </c>
      <c r="F59" s="25">
        <f t="shared" si="45"/>
        <v>0</v>
      </c>
      <c r="G59" s="25">
        <f t="shared" si="45"/>
        <v>3156.4</v>
      </c>
      <c r="H59" s="25">
        <f t="shared" si="45"/>
        <v>3156.4</v>
      </c>
      <c r="I59" s="25">
        <f t="shared" si="45"/>
        <v>0</v>
      </c>
      <c r="J59" s="25">
        <f t="shared" si="45"/>
        <v>3156.4</v>
      </c>
      <c r="K59" s="25">
        <f t="shared" si="45"/>
        <v>3156.4</v>
      </c>
      <c r="L59" s="25">
        <f t="shared" si="45"/>
        <v>0</v>
      </c>
      <c r="M59" s="25">
        <f t="shared" si="45"/>
        <v>3156.4</v>
      </c>
      <c r="N59" s="30">
        <f>H59/E59</f>
        <v>1</v>
      </c>
      <c r="O59" s="30">
        <f>K59/E59</f>
        <v>1</v>
      </c>
    </row>
    <row r="60" spans="1:15" s="8" customFormat="1" ht="31.5" x14ac:dyDescent="0.25">
      <c r="A60" s="36" t="s">
        <v>92</v>
      </c>
      <c r="B60" s="46" t="s">
        <v>126</v>
      </c>
      <c r="C60" s="47" t="s">
        <v>11</v>
      </c>
      <c r="D60" s="47" t="s">
        <v>1</v>
      </c>
      <c r="E60" s="23">
        <f t="shared" ref="E60" si="46">SUM(F60:G60)</f>
        <v>3156.4</v>
      </c>
      <c r="F60" s="22">
        <v>0</v>
      </c>
      <c r="G60" s="55">
        <v>3156.4</v>
      </c>
      <c r="H60" s="23">
        <f t="shared" ref="H60" si="47">I60+J60</f>
        <v>3156.4</v>
      </c>
      <c r="I60" s="23">
        <v>0</v>
      </c>
      <c r="J60" s="23">
        <v>3156.4</v>
      </c>
      <c r="K60" s="23">
        <f t="shared" ref="K60" si="48">L60+M60</f>
        <v>3156.4</v>
      </c>
      <c r="L60" s="23">
        <v>0</v>
      </c>
      <c r="M60" s="23">
        <f>J60</f>
        <v>3156.4</v>
      </c>
      <c r="N60" s="24">
        <f>H60/E60</f>
        <v>1</v>
      </c>
      <c r="O60" s="24">
        <f>K60/E60</f>
        <v>1</v>
      </c>
    </row>
    <row r="61" spans="1:15" s="8" customFormat="1" ht="21.75" hidden="1" customHeight="1" x14ac:dyDescent="0.25">
      <c r="A61" s="36" t="s">
        <v>93</v>
      </c>
      <c r="B61" s="74" t="s">
        <v>63</v>
      </c>
      <c r="C61" s="74"/>
      <c r="D61" s="74"/>
      <c r="E61" s="25">
        <f>SUM(E62:E63)</f>
        <v>0</v>
      </c>
      <c r="F61" s="25">
        <f t="shared" ref="F61:M61" si="49">SUM(F62:F63)</f>
        <v>0</v>
      </c>
      <c r="G61" s="25">
        <f t="shared" si="49"/>
        <v>0</v>
      </c>
      <c r="H61" s="25">
        <f t="shared" si="49"/>
        <v>0</v>
      </c>
      <c r="I61" s="25">
        <f t="shared" si="49"/>
        <v>0</v>
      </c>
      <c r="J61" s="25">
        <f t="shared" si="49"/>
        <v>0</v>
      </c>
      <c r="K61" s="25">
        <f t="shared" si="49"/>
        <v>0</v>
      </c>
      <c r="L61" s="25">
        <f t="shared" si="49"/>
        <v>0</v>
      </c>
      <c r="M61" s="25">
        <f t="shared" si="49"/>
        <v>0</v>
      </c>
      <c r="N61" s="30" t="e">
        <f>H61/#REF!</f>
        <v>#REF!</v>
      </c>
      <c r="O61" s="30" t="e">
        <f>K61/#REF!</f>
        <v>#REF!</v>
      </c>
    </row>
    <row r="62" spans="1:15" s="8" customFormat="1" ht="47.25" hidden="1" customHeight="1" x14ac:dyDescent="0.25">
      <c r="A62" s="36" t="s">
        <v>94</v>
      </c>
      <c r="B62" s="46" t="s">
        <v>119</v>
      </c>
      <c r="C62" s="47" t="s">
        <v>11</v>
      </c>
      <c r="D62" s="47" t="s">
        <v>1</v>
      </c>
      <c r="E62" s="23">
        <f t="shared" ref="E62:E66" si="50">F62+G62</f>
        <v>0</v>
      </c>
      <c r="F62" s="22">
        <v>0</v>
      </c>
      <c r="G62" s="49">
        <v>0</v>
      </c>
      <c r="H62" s="23">
        <v>0</v>
      </c>
      <c r="I62" s="31">
        <v>0</v>
      </c>
      <c r="J62" s="32">
        <v>0</v>
      </c>
      <c r="K62" s="23">
        <f t="shared" ref="K62:K66" si="51">L62+M62</f>
        <v>0</v>
      </c>
      <c r="L62" s="31">
        <v>0</v>
      </c>
      <c r="M62" s="32">
        <f t="shared" ref="M62:M66" si="52">J62</f>
        <v>0</v>
      </c>
      <c r="N62" s="24">
        <v>0</v>
      </c>
      <c r="O62" s="24">
        <v>0</v>
      </c>
    </row>
    <row r="63" spans="1:15" s="8" customFormat="1" ht="47.25" hidden="1" customHeight="1" x14ac:dyDescent="0.25">
      <c r="A63" s="36" t="s">
        <v>121</v>
      </c>
      <c r="B63" s="46" t="s">
        <v>120</v>
      </c>
      <c r="C63" s="47" t="s">
        <v>11</v>
      </c>
      <c r="D63" s="47" t="s">
        <v>1</v>
      </c>
      <c r="E63" s="23">
        <f t="shared" ref="E63" si="53">F63+G63</f>
        <v>0</v>
      </c>
      <c r="F63" s="22">
        <v>0</v>
      </c>
      <c r="G63" s="49">
        <v>0</v>
      </c>
      <c r="H63" s="23">
        <f>J63</f>
        <v>0</v>
      </c>
      <c r="I63" s="31">
        <v>0</v>
      </c>
      <c r="J63" s="32">
        <v>0</v>
      </c>
      <c r="K63" s="23">
        <f t="shared" ref="K63" si="54">L63+M63</f>
        <v>0</v>
      </c>
      <c r="L63" s="31">
        <v>0</v>
      </c>
      <c r="M63" s="32">
        <v>0</v>
      </c>
      <c r="N63" s="24" t="e">
        <f>H63/#REF!</f>
        <v>#REF!</v>
      </c>
      <c r="O63" s="24" t="e">
        <f>K63/#REF!</f>
        <v>#REF!</v>
      </c>
    </row>
    <row r="64" spans="1:15" s="8" customFormat="1" ht="26.25" customHeight="1" x14ac:dyDescent="0.25">
      <c r="A64" s="36" t="s">
        <v>128</v>
      </c>
      <c r="B64" s="74" t="s">
        <v>64</v>
      </c>
      <c r="C64" s="74"/>
      <c r="D64" s="74"/>
      <c r="E64" s="25">
        <f>SUM(E65:E66)</f>
        <v>1608</v>
      </c>
      <c r="F64" s="25">
        <f t="shared" ref="F64:M64" si="55">SUM(F65:F66)</f>
        <v>0</v>
      </c>
      <c r="G64" s="25">
        <f t="shared" si="55"/>
        <v>1608</v>
      </c>
      <c r="H64" s="25">
        <f t="shared" si="55"/>
        <v>1608</v>
      </c>
      <c r="I64" s="25">
        <f t="shared" si="55"/>
        <v>0</v>
      </c>
      <c r="J64" s="25">
        <f t="shared" si="55"/>
        <v>1608</v>
      </c>
      <c r="K64" s="25">
        <f t="shared" si="55"/>
        <v>1608</v>
      </c>
      <c r="L64" s="25">
        <f t="shared" si="55"/>
        <v>0</v>
      </c>
      <c r="M64" s="25">
        <f t="shared" si="55"/>
        <v>1608</v>
      </c>
      <c r="N64" s="30">
        <f>H64/E64</f>
        <v>1</v>
      </c>
      <c r="O64" s="30">
        <f>K64/E64</f>
        <v>1</v>
      </c>
    </row>
    <row r="65" spans="1:15" s="8" customFormat="1" ht="63" x14ac:dyDescent="0.25">
      <c r="A65" s="36" t="s">
        <v>129</v>
      </c>
      <c r="B65" s="46" t="s">
        <v>140</v>
      </c>
      <c r="C65" s="47" t="s">
        <v>11</v>
      </c>
      <c r="D65" s="47" t="s">
        <v>9</v>
      </c>
      <c r="E65" s="23">
        <f t="shared" ref="E65" si="56">F65+G65</f>
        <v>600</v>
      </c>
      <c r="F65" s="22">
        <v>0</v>
      </c>
      <c r="G65" s="49">
        <v>600</v>
      </c>
      <c r="H65" s="23">
        <f t="shared" ref="H65" si="57">I65+J65</f>
        <v>600</v>
      </c>
      <c r="I65" s="31">
        <v>0</v>
      </c>
      <c r="J65" s="32">
        <v>600</v>
      </c>
      <c r="K65" s="23">
        <f t="shared" ref="K65" si="58">L65+M65</f>
        <v>600</v>
      </c>
      <c r="L65" s="31">
        <v>0</v>
      </c>
      <c r="M65" s="32">
        <f t="shared" ref="M65" si="59">J65</f>
        <v>600</v>
      </c>
      <c r="N65" s="24">
        <f>H65/E65</f>
        <v>1</v>
      </c>
      <c r="O65" s="24">
        <f>K65/E65</f>
        <v>1</v>
      </c>
    </row>
    <row r="66" spans="1:15" s="8" customFormat="1" ht="63" x14ac:dyDescent="0.25">
      <c r="A66" s="36" t="s">
        <v>148</v>
      </c>
      <c r="B66" s="46" t="s">
        <v>127</v>
      </c>
      <c r="C66" s="47" t="s">
        <v>11</v>
      </c>
      <c r="D66" s="47" t="s">
        <v>9</v>
      </c>
      <c r="E66" s="23">
        <f t="shared" si="50"/>
        <v>1008</v>
      </c>
      <c r="F66" s="22">
        <v>0</v>
      </c>
      <c r="G66" s="49">
        <v>1008</v>
      </c>
      <c r="H66" s="23">
        <f t="shared" ref="H66" si="60">I66+J66</f>
        <v>1008</v>
      </c>
      <c r="I66" s="31">
        <v>0</v>
      </c>
      <c r="J66" s="32">
        <v>1008</v>
      </c>
      <c r="K66" s="23">
        <f t="shared" si="51"/>
        <v>1008</v>
      </c>
      <c r="L66" s="31">
        <v>0</v>
      </c>
      <c r="M66" s="32">
        <f t="shared" si="52"/>
        <v>1008</v>
      </c>
      <c r="N66" s="24">
        <f>H66/E66</f>
        <v>1</v>
      </c>
      <c r="O66" s="24">
        <f>K66/E66</f>
        <v>1</v>
      </c>
    </row>
    <row r="67" spans="1:15" s="8" customFormat="1" ht="16.5" hidden="1" customHeight="1" x14ac:dyDescent="0.25">
      <c r="A67" s="36"/>
      <c r="B67" s="75" t="s">
        <v>34</v>
      </c>
      <c r="C67" s="75"/>
      <c r="D67" s="75"/>
      <c r="E67" s="25">
        <f>SUM(E68)</f>
        <v>0</v>
      </c>
      <c r="F67" s="22">
        <v>0</v>
      </c>
      <c r="G67" s="25">
        <v>0</v>
      </c>
      <c r="H67" s="23">
        <f t="shared" ref="H67:H68" si="61">I67+J67</f>
        <v>0</v>
      </c>
      <c r="I67" s="23">
        <f t="shared" ref="I67:I68" si="62">J67+K67</f>
        <v>0</v>
      </c>
      <c r="J67" s="23">
        <f t="shared" ref="J67:J68" si="63">K67+L67</f>
        <v>0</v>
      </c>
      <c r="K67" s="23">
        <f t="shared" ref="K67:K68" si="64">L67+M67</f>
        <v>0</v>
      </c>
      <c r="L67" s="23">
        <f t="shared" ref="L67:L68" si="65">M67+N67</f>
        <v>0</v>
      </c>
      <c r="M67" s="23">
        <f t="shared" ref="M67:M68" si="66">N67+O67</f>
        <v>0</v>
      </c>
      <c r="N67" s="26">
        <v>0</v>
      </c>
      <c r="O67" s="26">
        <v>0</v>
      </c>
    </row>
    <row r="68" spans="1:15" s="8" customFormat="1" ht="31.5" hidden="1" customHeight="1" x14ac:dyDescent="0.25">
      <c r="A68" s="40"/>
      <c r="B68" s="33" t="s">
        <v>35</v>
      </c>
      <c r="C68" s="21" t="s">
        <v>33</v>
      </c>
      <c r="D68" s="21" t="s">
        <v>1</v>
      </c>
      <c r="E68" s="23">
        <f>SUM(F68:G68)</f>
        <v>0</v>
      </c>
      <c r="F68" s="22">
        <v>0</v>
      </c>
      <c r="G68" s="23">
        <v>0</v>
      </c>
      <c r="H68" s="23">
        <f t="shared" si="61"/>
        <v>0</v>
      </c>
      <c r="I68" s="23">
        <f t="shared" si="62"/>
        <v>0</v>
      </c>
      <c r="J68" s="23">
        <f t="shared" si="63"/>
        <v>0</v>
      </c>
      <c r="K68" s="23">
        <f t="shared" si="64"/>
        <v>0</v>
      </c>
      <c r="L68" s="23">
        <f t="shared" si="65"/>
        <v>0</v>
      </c>
      <c r="M68" s="23">
        <f t="shared" si="66"/>
        <v>0</v>
      </c>
      <c r="N68" s="26">
        <v>0</v>
      </c>
      <c r="O68" s="26">
        <v>0</v>
      </c>
    </row>
    <row r="69" spans="1:15" ht="16.5" x14ac:dyDescent="0.25">
      <c r="A69" s="41"/>
      <c r="B69" s="34" t="s">
        <v>31</v>
      </c>
      <c r="C69" s="34"/>
      <c r="D69" s="34"/>
      <c r="E69" s="35">
        <f t="shared" ref="E69:M69" si="67">E6+E21+E26+E39+E57+E59+E61+E64</f>
        <v>49289.2</v>
      </c>
      <c r="F69" s="35">
        <f t="shared" si="67"/>
        <v>0</v>
      </c>
      <c r="G69" s="35">
        <f t="shared" si="67"/>
        <v>49289.2</v>
      </c>
      <c r="H69" s="35">
        <f t="shared" si="67"/>
        <v>47110.689999999995</v>
      </c>
      <c r="I69" s="35">
        <f t="shared" si="67"/>
        <v>0</v>
      </c>
      <c r="J69" s="35">
        <f t="shared" si="67"/>
        <v>47110.689999999995</v>
      </c>
      <c r="K69" s="35">
        <f t="shared" si="67"/>
        <v>47110.689999999995</v>
      </c>
      <c r="L69" s="35">
        <f t="shared" si="67"/>
        <v>-1</v>
      </c>
      <c r="M69" s="35">
        <f t="shared" si="67"/>
        <v>47110.689999999995</v>
      </c>
      <c r="N69" s="30">
        <f>H69/E69</f>
        <v>0.9558014737508419</v>
      </c>
      <c r="O69" s="30">
        <f>K69/E69</f>
        <v>0.9558014737508419</v>
      </c>
    </row>
    <row r="71" spans="1:15" x14ac:dyDescent="0.25">
      <c r="E71" s="13"/>
      <c r="H71" s="70"/>
    </row>
    <row r="72" spans="1:15" x14ac:dyDescent="0.25">
      <c r="E72" s="13"/>
    </row>
    <row r="95" ht="30.75" customHeight="1" x14ac:dyDescent="0.25"/>
    <row r="97" ht="18.75" customHeight="1" x14ac:dyDescent="0.25"/>
    <row r="98" ht="18.75" customHeight="1" x14ac:dyDescent="0.25"/>
    <row r="101" ht="18.75" customHeight="1" x14ac:dyDescent="0.25"/>
    <row r="103" ht="18.75" customHeight="1" x14ac:dyDescent="0.25"/>
    <row r="104" ht="18.75" customHeight="1" x14ac:dyDescent="0.25"/>
  </sheetData>
  <mergeCells count="22">
    <mergeCell ref="B53:D53"/>
    <mergeCell ref="B39:D39"/>
    <mergeCell ref="B6:D6"/>
    <mergeCell ref="B21:D21"/>
    <mergeCell ref="B40:D40"/>
    <mergeCell ref="B26:D26"/>
    <mergeCell ref="A1:O1"/>
    <mergeCell ref="A2:O2"/>
    <mergeCell ref="A3:A4"/>
    <mergeCell ref="B3:B4"/>
    <mergeCell ref="C3:C4"/>
    <mergeCell ref="D3:D4"/>
    <mergeCell ref="K3:M3"/>
    <mergeCell ref="N3:N4"/>
    <mergeCell ref="O3:O4"/>
    <mergeCell ref="E3:G3"/>
    <mergeCell ref="H3:J3"/>
    <mergeCell ref="B57:D57"/>
    <mergeCell ref="B59:D59"/>
    <mergeCell ref="B61:D61"/>
    <mergeCell ref="B67:D67"/>
    <mergeCell ref="B64:D64"/>
  </mergeCells>
  <pageMargins left="0.39370078740157483" right="0.39370078740157483" top="0.39370078740157483" bottom="0.3937007874015748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16"/>
  <sheetViews>
    <sheetView view="pageBreakPreview" topLeftCell="A5" zoomScale="90" zoomScaleNormal="100" zoomScaleSheetLayoutView="90" workbookViewId="0">
      <selection activeCell="K16" sqref="K16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21.7109375" style="1" customWidth="1"/>
    <col min="7" max="7" width="16.28515625" style="1" customWidth="1"/>
    <col min="8" max="8" width="19.5703125" style="1" customWidth="1"/>
    <col min="9" max="9" width="15.710937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5" ht="36" customHeight="1" x14ac:dyDescent="0.25">
      <c r="A1" s="90" t="s">
        <v>95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</row>
    <row r="2" spans="1:15" ht="24" customHeight="1" x14ac:dyDescent="0.25">
      <c r="A2" s="90" t="s">
        <v>150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</row>
    <row r="3" spans="1:15" ht="24" customHeight="1" x14ac:dyDescent="0.25">
      <c r="A3" s="91" t="s">
        <v>13</v>
      </c>
      <c r="B3" s="91" t="s">
        <v>14</v>
      </c>
      <c r="C3" s="92" t="s">
        <v>15</v>
      </c>
      <c r="D3" s="93"/>
      <c r="E3" s="91" t="s">
        <v>16</v>
      </c>
      <c r="F3" s="91" t="s">
        <v>17</v>
      </c>
      <c r="G3" s="91" t="s">
        <v>18</v>
      </c>
      <c r="H3" s="91" t="s">
        <v>19</v>
      </c>
      <c r="I3" s="94" t="s">
        <v>132</v>
      </c>
      <c r="J3" s="94" t="s">
        <v>20</v>
      </c>
      <c r="K3" s="91" t="s">
        <v>21</v>
      </c>
      <c r="L3" s="91"/>
      <c r="M3" s="91"/>
    </row>
    <row r="4" spans="1:15" ht="15" customHeight="1" x14ac:dyDescent="0.25">
      <c r="A4" s="91"/>
      <c r="B4" s="91"/>
      <c r="C4" s="94" t="s">
        <v>22</v>
      </c>
      <c r="D4" s="94" t="s">
        <v>23</v>
      </c>
      <c r="E4" s="91"/>
      <c r="F4" s="91"/>
      <c r="G4" s="91"/>
      <c r="H4" s="91"/>
      <c r="I4" s="95"/>
      <c r="J4" s="95"/>
      <c r="K4" s="91" t="s">
        <v>24</v>
      </c>
      <c r="L4" s="94" t="s">
        <v>25</v>
      </c>
      <c r="M4" s="91" t="s">
        <v>26</v>
      </c>
    </row>
    <row r="5" spans="1:15" ht="31.5" customHeight="1" x14ac:dyDescent="0.25">
      <c r="A5" s="91"/>
      <c r="B5" s="91"/>
      <c r="C5" s="96"/>
      <c r="D5" s="96"/>
      <c r="E5" s="91"/>
      <c r="F5" s="91"/>
      <c r="G5" s="91"/>
      <c r="H5" s="91"/>
      <c r="I5" s="96"/>
      <c r="J5" s="96"/>
      <c r="K5" s="91"/>
      <c r="L5" s="96"/>
      <c r="M5" s="91"/>
    </row>
    <row r="6" spans="1:15" x14ac:dyDescent="0.25">
      <c r="A6" s="14">
        <v>1</v>
      </c>
      <c r="B6" s="14">
        <v>2</v>
      </c>
      <c r="C6" s="14">
        <f>B6+1</f>
        <v>3</v>
      </c>
      <c r="D6" s="14">
        <f t="shared" ref="D6:K6" si="0">C6+1</f>
        <v>4</v>
      </c>
      <c r="E6" s="14">
        <v>3</v>
      </c>
      <c r="F6" s="14">
        <f t="shared" si="0"/>
        <v>4</v>
      </c>
      <c r="G6" s="14">
        <f t="shared" si="0"/>
        <v>5</v>
      </c>
      <c r="H6" s="14">
        <f t="shared" si="0"/>
        <v>6</v>
      </c>
      <c r="I6" s="14">
        <f t="shared" si="0"/>
        <v>7</v>
      </c>
      <c r="J6" s="14">
        <f t="shared" si="0"/>
        <v>8</v>
      </c>
      <c r="K6" s="14">
        <f t="shared" si="0"/>
        <v>9</v>
      </c>
      <c r="L6" s="14">
        <v>10</v>
      </c>
      <c r="M6" s="14">
        <v>11</v>
      </c>
    </row>
    <row r="7" spans="1:15" s="3" customFormat="1" ht="63" x14ac:dyDescent="0.25">
      <c r="A7" s="16">
        <v>1</v>
      </c>
      <c r="B7" s="16" t="s">
        <v>118</v>
      </c>
      <c r="C7" s="16"/>
      <c r="D7" s="16"/>
      <c r="E7" s="62" t="s">
        <v>141</v>
      </c>
      <c r="F7" s="62" t="s">
        <v>142</v>
      </c>
      <c r="G7" s="61" t="s">
        <v>9</v>
      </c>
      <c r="H7" s="63">
        <v>45209</v>
      </c>
      <c r="I7" s="12">
        <v>1358452</v>
      </c>
      <c r="J7" s="16"/>
      <c r="K7" s="19">
        <f>M7</f>
        <v>1358.5</v>
      </c>
      <c r="L7" s="58"/>
      <c r="M7" s="58">
        <f>'Подпрограмма 2'!H54</f>
        <v>1358.5</v>
      </c>
    </row>
    <row r="8" spans="1:15" s="3" customFormat="1" ht="78.75" x14ac:dyDescent="0.25">
      <c r="A8" s="27">
        <v>2</v>
      </c>
      <c r="B8" s="16" t="s">
        <v>125</v>
      </c>
      <c r="C8" s="16"/>
      <c r="D8" s="16"/>
      <c r="E8" s="62" t="s">
        <v>135</v>
      </c>
      <c r="F8" s="62" t="s">
        <v>136</v>
      </c>
      <c r="G8" s="61" t="s">
        <v>9</v>
      </c>
      <c r="H8" s="63">
        <v>45291</v>
      </c>
      <c r="I8" s="12">
        <v>9995500</v>
      </c>
      <c r="J8" s="16"/>
      <c r="K8" s="19">
        <f>M8</f>
        <v>9995.5</v>
      </c>
      <c r="L8" s="58"/>
      <c r="M8" s="58">
        <f>'Подпрограмма 2'!H55</f>
        <v>9995.5</v>
      </c>
    </row>
    <row r="9" spans="1:15" s="3" customFormat="1" ht="78.75" x14ac:dyDescent="0.25">
      <c r="A9" s="27">
        <v>3</v>
      </c>
      <c r="B9" s="16" t="s">
        <v>156</v>
      </c>
      <c r="C9" s="16"/>
      <c r="D9" s="16"/>
      <c r="E9" s="58" t="s">
        <v>143</v>
      </c>
      <c r="F9" s="62" t="s">
        <v>144</v>
      </c>
      <c r="G9" s="61" t="s">
        <v>9</v>
      </c>
      <c r="H9" s="63">
        <v>45260</v>
      </c>
      <c r="I9" s="12">
        <v>2329900</v>
      </c>
      <c r="J9" s="16"/>
      <c r="K9" s="19">
        <f>M9</f>
        <v>2329.9</v>
      </c>
      <c r="L9" s="58"/>
      <c r="M9" s="58">
        <f>'Подпрограмма 2'!H56</f>
        <v>2329.9</v>
      </c>
    </row>
    <row r="10" spans="1:15" s="7" customFormat="1" ht="106.5" customHeight="1" x14ac:dyDescent="0.25">
      <c r="A10" s="59">
        <v>4</v>
      </c>
      <c r="B10" s="27" t="s">
        <v>32</v>
      </c>
      <c r="C10" s="15"/>
      <c r="D10" s="15"/>
      <c r="E10" s="5" t="s">
        <v>130</v>
      </c>
      <c r="F10" s="16" t="s">
        <v>65</v>
      </c>
      <c r="G10" s="17" t="str">
        <f>'Подпрограмма 2'!D58</f>
        <v xml:space="preserve"> Администрация Заполярного района</v>
      </c>
      <c r="H10" s="50" t="s">
        <v>131</v>
      </c>
      <c r="I10" s="19">
        <v>10346947.289999999</v>
      </c>
      <c r="J10" s="18"/>
      <c r="K10" s="19">
        <f>2697.8+M10</f>
        <v>8507.4000000000015</v>
      </c>
      <c r="L10" s="11"/>
      <c r="M10" s="60">
        <f>'Подпрограмма 2'!H58</f>
        <v>5809.6</v>
      </c>
      <c r="O10" s="20"/>
    </row>
    <row r="11" spans="1:15" s="7" customFormat="1" ht="32.25" customHeight="1" x14ac:dyDescent="0.25">
      <c r="A11" s="105">
        <v>5</v>
      </c>
      <c r="B11" s="100" t="str">
        <f>'Подпрограмма 2'!B60</f>
        <v>Поставка понтонных причалов в г. Нарьян-Мар</v>
      </c>
      <c r="C11" s="6"/>
      <c r="D11" s="6"/>
      <c r="E11" s="62" t="s">
        <v>133</v>
      </c>
      <c r="F11" s="63" t="s">
        <v>134</v>
      </c>
      <c r="G11" s="101" t="s">
        <v>1</v>
      </c>
      <c r="H11" s="28">
        <v>45066</v>
      </c>
      <c r="I11" s="10">
        <v>2906382.25</v>
      </c>
      <c r="J11" s="2"/>
      <c r="K11" s="102">
        <f>M11</f>
        <v>3156.4</v>
      </c>
      <c r="L11" s="103"/>
      <c r="M11" s="84">
        <f>'Подпрограмма 2'!H60</f>
        <v>3156.4</v>
      </c>
    </row>
    <row r="12" spans="1:15" s="7" customFormat="1" ht="32.25" customHeight="1" x14ac:dyDescent="0.25">
      <c r="A12" s="105"/>
      <c r="B12" s="100"/>
      <c r="C12" s="6"/>
      <c r="D12" s="6"/>
      <c r="E12" s="62" t="s">
        <v>137</v>
      </c>
      <c r="F12" s="63" t="s">
        <v>138</v>
      </c>
      <c r="G12" s="101"/>
      <c r="H12" s="63">
        <v>45153</v>
      </c>
      <c r="I12" s="10">
        <v>250000</v>
      </c>
      <c r="J12" s="2"/>
      <c r="K12" s="102"/>
      <c r="L12" s="104"/>
      <c r="M12" s="85"/>
    </row>
    <row r="13" spans="1:15" s="7" customFormat="1" ht="73.5" customHeight="1" x14ac:dyDescent="0.25">
      <c r="A13" s="66">
        <v>6</v>
      </c>
      <c r="B13" s="68" t="str">
        <f>'Подпрограмма 2'!B65</f>
        <v>Обустройство дорожного проезда по маршруту с. Тельвиска – д. Устье Сельского поселения «Тельвисочный сельсовет» ЗР НАО</v>
      </c>
      <c r="C13" s="6"/>
      <c r="D13" s="6"/>
      <c r="E13" s="62" t="s">
        <v>152</v>
      </c>
      <c r="F13" s="63" t="s">
        <v>155</v>
      </c>
      <c r="G13" s="69" t="s">
        <v>9</v>
      </c>
      <c r="H13" s="63">
        <v>45229</v>
      </c>
      <c r="I13" s="10">
        <v>600000</v>
      </c>
      <c r="J13" s="2"/>
      <c r="K13" s="65">
        <f>M13</f>
        <v>600</v>
      </c>
      <c r="L13" s="67"/>
      <c r="M13" s="71">
        <f>'Подпрограмма 2'!H65</f>
        <v>600</v>
      </c>
    </row>
    <row r="14" spans="1:15" s="7" customFormat="1" ht="56.25" customHeight="1" x14ac:dyDescent="0.25">
      <c r="A14" s="88">
        <v>7</v>
      </c>
      <c r="B14" s="106" t="s">
        <v>127</v>
      </c>
      <c r="C14" s="6"/>
      <c r="D14" s="6"/>
      <c r="E14" s="62" t="s">
        <v>145</v>
      </c>
      <c r="F14" s="62" t="s">
        <v>146</v>
      </c>
      <c r="G14" s="108" t="s">
        <v>9</v>
      </c>
      <c r="H14" s="63">
        <v>45291</v>
      </c>
      <c r="I14" s="12">
        <v>480000</v>
      </c>
      <c r="J14" s="2"/>
      <c r="K14" s="86">
        <f>M14</f>
        <v>1008</v>
      </c>
      <c r="L14" s="11"/>
      <c r="M14" s="84">
        <f>'Подпрограмма 2'!H66</f>
        <v>1008</v>
      </c>
    </row>
    <row r="15" spans="1:15" s="7" customFormat="1" ht="49.5" customHeight="1" x14ac:dyDescent="0.25">
      <c r="A15" s="89"/>
      <c r="B15" s="107"/>
      <c r="C15" s="6"/>
      <c r="D15" s="6"/>
      <c r="E15" s="62" t="s">
        <v>147</v>
      </c>
      <c r="F15" s="62" t="s">
        <v>146</v>
      </c>
      <c r="G15" s="109"/>
      <c r="H15" s="63">
        <v>45291</v>
      </c>
      <c r="I15" s="12">
        <v>528000</v>
      </c>
      <c r="J15" s="2"/>
      <c r="K15" s="87"/>
      <c r="L15" s="11"/>
      <c r="M15" s="85"/>
    </row>
    <row r="16" spans="1:15" ht="15" customHeight="1" x14ac:dyDescent="0.25">
      <c r="A16" s="97" t="s">
        <v>27</v>
      </c>
      <c r="B16" s="98"/>
      <c r="C16" s="98"/>
      <c r="D16" s="98"/>
      <c r="E16" s="98"/>
      <c r="F16" s="98"/>
      <c r="G16" s="98"/>
      <c r="H16" s="98"/>
      <c r="I16" s="99"/>
      <c r="J16" s="4">
        <f t="shared" ref="J16:L16" si="1">SUM(J7:J15)</f>
        <v>0</v>
      </c>
      <c r="K16" s="4">
        <f>SUM(K7:K15)</f>
        <v>26955.700000000004</v>
      </c>
      <c r="L16" s="4">
        <f t="shared" si="1"/>
        <v>0</v>
      </c>
      <c r="M16" s="4">
        <f>SUM(M7:M15)</f>
        <v>24257.9</v>
      </c>
    </row>
  </sheetData>
  <mergeCells count="29">
    <mergeCell ref="A16:I16"/>
    <mergeCell ref="J3:J5"/>
    <mergeCell ref="K3:M3"/>
    <mergeCell ref="C4:C5"/>
    <mergeCell ref="D4:D5"/>
    <mergeCell ref="K4:K5"/>
    <mergeCell ref="L4:L5"/>
    <mergeCell ref="M4:M5"/>
    <mergeCell ref="B11:B12"/>
    <mergeCell ref="G11:G12"/>
    <mergeCell ref="M11:M12"/>
    <mergeCell ref="K11:K12"/>
    <mergeCell ref="L11:L12"/>
    <mergeCell ref="A11:A12"/>
    <mergeCell ref="B14:B15"/>
    <mergeCell ref="G14:G15"/>
    <mergeCell ref="M14:M15"/>
    <mergeCell ref="K14:K15"/>
    <mergeCell ref="A14:A15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39370078740157483" right="0.39370078740157483" top="0.39370078740157483" bottom="0.3937007874015748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2</vt:lpstr>
      <vt:lpstr>Подпрограмма 2 (2)</vt:lpstr>
      <vt:lpstr>'Подпрограмма 2'!Заголовки_для_печати</vt:lpstr>
      <vt:lpstr>'Подпрограмма 2 (2)'!Заголовки_для_печати</vt:lpstr>
      <vt:lpstr>'Подпрограмма 2'!Область_печати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2024-01-25T08:44:40Z</cp:lastPrinted>
  <dcterms:created xsi:type="dcterms:W3CDTF">2015-07-01T06:08:23Z</dcterms:created>
  <dcterms:modified xsi:type="dcterms:W3CDTF">2024-03-26T14:23:22Z</dcterms:modified>
</cp:coreProperties>
</file>