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2'!$A$1:$N$46</definedName>
    <definedName name="Z_676C7EBD_E16D_4DD0_B42E_F8075547C9A3_.wvu.PrintArea" localSheetId="1" hidden="1">'имущество 2'!$A$1:$N$46</definedName>
    <definedName name="Z_79A8BF50_58E9_46AC_AFD7_D75F740A8CFE_.wvu.PrintArea" localSheetId="1" hidden="1">'имущество 2'!$A$1:$N$46</definedName>
    <definedName name="Z_F75B3EC3_CC43_4B33_913D_5D7444E65C48_.wvu.PrintArea" localSheetId="1" hidden="1">'имущество 2'!$A$1:$N$46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имущество!$A$1:$L$47</definedName>
    <definedName name="_xlnm.Print_Area" localSheetId="1">'имущество 2'!$A$1:$M$46</definedName>
  </definedNames>
  <calcPr calcId="162913"/>
</workbook>
</file>

<file path=xl/calcChain.xml><?xml version="1.0" encoding="utf-8"?>
<calcChain xmlns="http://schemas.openxmlformats.org/spreadsheetml/2006/main">
  <c r="K7" i="22" l="1"/>
  <c r="M7" i="22"/>
  <c r="M9" i="22" l="1"/>
  <c r="K9" i="22" s="1"/>
  <c r="L46" i="22" l="1"/>
  <c r="J46" i="22"/>
  <c r="K45" i="22"/>
  <c r="M45" i="22"/>
  <c r="M42" i="22"/>
  <c r="K42" i="22" s="1"/>
  <c r="M40" i="22"/>
  <c r="K40" i="22" s="1"/>
  <c r="M41" i="22"/>
  <c r="K41" i="22" s="1"/>
  <c r="M39" i="22"/>
  <c r="K39" i="22" s="1"/>
  <c r="M38" i="22"/>
  <c r="K38" i="22" s="1"/>
  <c r="M36" i="22" l="1"/>
  <c r="K36" i="22" s="1"/>
  <c r="M35" i="22"/>
  <c r="K35" i="22" s="1"/>
  <c r="M30" i="22"/>
  <c r="K30" i="22" s="1"/>
  <c r="M29" i="22"/>
  <c r="K29" i="22" s="1"/>
  <c r="M31" i="22" l="1"/>
  <c r="K31" i="22" s="1"/>
  <c r="M24" i="22" l="1"/>
  <c r="K24" i="22" l="1"/>
  <c r="F13" i="4"/>
  <c r="G13" i="4"/>
  <c r="G47" i="4" s="1"/>
  <c r="H13" i="4"/>
  <c r="I13" i="4"/>
  <c r="J13" i="4"/>
  <c r="F47" i="4"/>
  <c r="H47" i="4"/>
  <c r="I47" i="4"/>
  <c r="J47" i="4"/>
  <c r="E13" i="4" l="1"/>
  <c r="J8" i="4" l="1"/>
  <c r="F33" i="4"/>
  <c r="H33" i="4"/>
  <c r="E33" i="4"/>
  <c r="F41" i="4"/>
  <c r="H41" i="4"/>
  <c r="J46" i="4"/>
  <c r="I46" i="4"/>
  <c r="G46" i="4"/>
  <c r="E46" i="4"/>
  <c r="J45" i="4"/>
  <c r="I45" i="4"/>
  <c r="L45" i="4" s="1"/>
  <c r="G45" i="4"/>
  <c r="E45" i="4"/>
  <c r="J44" i="4"/>
  <c r="I44" i="4" s="1"/>
  <c r="G44" i="4"/>
  <c r="E44" i="4"/>
  <c r="J43" i="4"/>
  <c r="I43" i="4"/>
  <c r="G43" i="4"/>
  <c r="E43" i="4"/>
  <c r="J40" i="4"/>
  <c r="I40" i="4"/>
  <c r="G40" i="4"/>
  <c r="E40" i="4"/>
  <c r="J39" i="4"/>
  <c r="I39" i="4"/>
  <c r="G39" i="4"/>
  <c r="K39" i="4" s="1"/>
  <c r="E39" i="4"/>
  <c r="J38" i="4"/>
  <c r="I38" i="4"/>
  <c r="L38" i="4" s="1"/>
  <c r="G38" i="4"/>
  <c r="E38" i="4"/>
  <c r="K38" i="4" s="1"/>
  <c r="J32" i="4"/>
  <c r="I32" i="4" s="1"/>
  <c r="L32" i="4" s="1"/>
  <c r="G32" i="4"/>
  <c r="E32" i="4"/>
  <c r="J31" i="4"/>
  <c r="I31" i="4" s="1"/>
  <c r="G31" i="4"/>
  <c r="E31" i="4"/>
  <c r="F6" i="4"/>
  <c r="H6" i="4"/>
  <c r="J12" i="4"/>
  <c r="I12" i="4" s="1"/>
  <c r="G12" i="4"/>
  <c r="E12" i="4"/>
  <c r="L39" i="4" l="1"/>
  <c r="G41" i="4"/>
  <c r="L43" i="4"/>
  <c r="L46" i="4"/>
  <c r="J41" i="4"/>
  <c r="L44" i="4"/>
  <c r="I41" i="4"/>
  <c r="K43" i="4"/>
  <c r="E41" i="4"/>
  <c r="K45" i="4"/>
  <c r="K46" i="4"/>
  <c r="K44" i="4"/>
  <c r="K40" i="4"/>
  <c r="L40" i="4"/>
  <c r="K32" i="4"/>
  <c r="L31" i="4"/>
  <c r="L12" i="4"/>
  <c r="K31" i="4"/>
  <c r="K12" i="4"/>
  <c r="J24" i="4" l="1"/>
  <c r="J23" i="4"/>
  <c r="J16" i="4"/>
  <c r="J15" i="4"/>
  <c r="K25" i="22" l="1"/>
  <c r="J30" i="4" l="1"/>
  <c r="I30" i="4" s="1"/>
  <c r="J29" i="4"/>
  <c r="I29" i="4" s="1"/>
  <c r="J28" i="4"/>
  <c r="I28" i="4" s="1"/>
  <c r="J25" i="4"/>
  <c r="I25" i="4" s="1"/>
  <c r="H14" i="4"/>
  <c r="J26" i="4"/>
  <c r="I26" i="4" s="1"/>
  <c r="J21" i="4"/>
  <c r="I21" i="4" s="1"/>
  <c r="J20" i="4"/>
  <c r="I20" i="4" s="1"/>
  <c r="J19" i="4"/>
  <c r="I19" i="4" s="1"/>
  <c r="J18" i="4"/>
  <c r="I18" i="4" s="1"/>
  <c r="J17" i="4"/>
  <c r="J37" i="4"/>
  <c r="J33" i="4" s="1"/>
  <c r="G37" i="4"/>
  <c r="G33" i="4" s="1"/>
  <c r="E37" i="4"/>
  <c r="J36" i="4"/>
  <c r="I36" i="4" s="1"/>
  <c r="G36" i="4"/>
  <c r="E36" i="4"/>
  <c r="J11" i="4"/>
  <c r="I11" i="4" s="1"/>
  <c r="G11" i="4"/>
  <c r="E11" i="4"/>
  <c r="I37" i="4" l="1"/>
  <c r="L11" i="4"/>
  <c r="M33" i="22"/>
  <c r="K33" i="22" s="1"/>
  <c r="K36" i="4"/>
  <c r="M34" i="22"/>
  <c r="K34" i="22" s="1"/>
  <c r="K37" i="4"/>
  <c r="L36" i="4"/>
  <c r="K11" i="4"/>
  <c r="J14" i="4"/>
  <c r="L37" i="4" l="1"/>
  <c r="I33" i="4"/>
  <c r="J42" i="4" l="1"/>
  <c r="J27" i="4"/>
  <c r="J34" i="4"/>
  <c r="J10" i="4" l="1"/>
  <c r="J35" i="4"/>
  <c r="G35" i="4"/>
  <c r="E35" i="4"/>
  <c r="G30" i="4"/>
  <c r="E30" i="4"/>
  <c r="L30" i="4" s="1"/>
  <c r="K35" i="4" l="1"/>
  <c r="M28" i="22"/>
  <c r="K28" i="22" s="1"/>
  <c r="K30" i="4"/>
  <c r="M32" i="22"/>
  <c r="K32" i="22" s="1"/>
  <c r="I35" i="4"/>
  <c r="L35" i="4" s="1"/>
  <c r="J7" i="4" l="1"/>
  <c r="I42" i="4" l="1"/>
  <c r="L42" i="4" s="1"/>
  <c r="G42" i="4"/>
  <c r="I34" i="4"/>
  <c r="G34" i="4"/>
  <c r="G16" i="4"/>
  <c r="I16" i="4"/>
  <c r="G17" i="4"/>
  <c r="I17" i="4"/>
  <c r="G18" i="4"/>
  <c r="G19" i="4"/>
  <c r="G20" i="4"/>
  <c r="G21" i="4"/>
  <c r="G22" i="4"/>
  <c r="I22" i="4"/>
  <c r="G23" i="4"/>
  <c r="I23" i="4"/>
  <c r="G24" i="4"/>
  <c r="I24" i="4"/>
  <c r="G25" i="4"/>
  <c r="G26" i="4"/>
  <c r="G27" i="4"/>
  <c r="I27" i="4"/>
  <c r="G28" i="4"/>
  <c r="G29" i="4"/>
  <c r="I15" i="4"/>
  <c r="G15" i="4"/>
  <c r="E42" i="4"/>
  <c r="E34" i="4"/>
  <c r="E29" i="4"/>
  <c r="L29" i="4" s="1"/>
  <c r="E28" i="4"/>
  <c r="L28" i="4" s="1"/>
  <c r="E27" i="4"/>
  <c r="E26" i="4"/>
  <c r="L26" i="4" s="1"/>
  <c r="E25" i="4"/>
  <c r="L25" i="4" s="1"/>
  <c r="E24" i="4"/>
  <c r="E23" i="4"/>
  <c r="E22" i="4"/>
  <c r="E21" i="4"/>
  <c r="L21" i="4" s="1"/>
  <c r="E20" i="4"/>
  <c r="L20" i="4" s="1"/>
  <c r="E19" i="4"/>
  <c r="L19" i="4" s="1"/>
  <c r="E18" i="4"/>
  <c r="L18" i="4" s="1"/>
  <c r="E17" i="4"/>
  <c r="E16" i="4"/>
  <c r="E15" i="4"/>
  <c r="F14" i="4"/>
  <c r="E10" i="4"/>
  <c r="E9" i="4"/>
  <c r="E8" i="4"/>
  <c r="E7" i="4"/>
  <c r="K21" i="4" l="1"/>
  <c r="L17" i="4"/>
  <c r="K26" i="4"/>
  <c r="K33" i="4"/>
  <c r="K34" i="4"/>
  <c r="L34" i="4"/>
  <c r="K15" i="4"/>
  <c r="E6" i="4"/>
  <c r="L15" i="4"/>
  <c r="K41" i="4"/>
  <c r="K42" i="4"/>
  <c r="L23" i="4"/>
  <c r="K23" i="4"/>
  <c r="L27" i="4"/>
  <c r="K19" i="4"/>
  <c r="M27" i="22"/>
  <c r="K27" i="22" s="1"/>
  <c r="K29" i="4"/>
  <c r="M26" i="22"/>
  <c r="K28" i="4"/>
  <c r="K25" i="4"/>
  <c r="K20" i="4"/>
  <c r="K17" i="4"/>
  <c r="L24" i="4"/>
  <c r="L22" i="4"/>
  <c r="L16" i="4"/>
  <c r="K27" i="4"/>
  <c r="K24" i="4"/>
  <c r="K22" i="4"/>
  <c r="K18" i="4"/>
  <c r="K16" i="4"/>
  <c r="L33" i="4"/>
  <c r="I14" i="4"/>
  <c r="G14" i="4"/>
  <c r="E14" i="4"/>
  <c r="L41" i="4"/>
  <c r="J9" i="4"/>
  <c r="J6" i="4" s="1"/>
  <c r="G8" i="4"/>
  <c r="K8" i="4" s="1"/>
  <c r="I8" i="4"/>
  <c r="L8" i="4" s="1"/>
  <c r="G9" i="4"/>
  <c r="K9" i="4" s="1"/>
  <c r="G10" i="4"/>
  <c r="K10" i="4" s="1"/>
  <c r="I10" i="4"/>
  <c r="L10" i="4" s="1"/>
  <c r="I7" i="4"/>
  <c r="L7" i="4" s="1"/>
  <c r="G7" i="4"/>
  <c r="K7" i="4" s="1"/>
  <c r="K26" i="22" l="1"/>
  <c r="M46" i="22"/>
  <c r="G6" i="4"/>
  <c r="K6" i="4" s="1"/>
  <c r="K14" i="4"/>
  <c r="L14" i="4"/>
  <c r="K13" i="4"/>
  <c r="L13" i="4"/>
  <c r="E47" i="4"/>
  <c r="I9" i="4"/>
  <c r="L9" i="4" s="1"/>
  <c r="I6" i="4" l="1"/>
  <c r="L6" i="4" s="1"/>
  <c r="K47" i="4"/>
  <c r="L47" i="4"/>
  <c r="F6" i="22" l="1"/>
  <c r="G6" i="22" s="1"/>
  <c r="H6" i="22" s="1"/>
  <c r="I6" i="22" s="1"/>
  <c r="J6" i="22" s="1"/>
  <c r="K6" i="22" s="1"/>
  <c r="C6" i="22"/>
  <c r="D6" i="22" s="1"/>
  <c r="K46" i="22" l="1"/>
</calcChain>
</file>

<file path=xl/sharedStrings.xml><?xml version="1.0" encoding="utf-8"?>
<sst xmlns="http://schemas.openxmlformats.org/spreadsheetml/2006/main" count="293" uniqueCount="177">
  <si>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</si>
  <si>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</si>
  <si>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</si>
  <si>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</si>
  <si>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</si>
  <si>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</si>
  <si>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</si>
  <si>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</si>
  <si>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</si>
  <si>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</si>
  <si>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</si>
  <si>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</si>
  <si>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</si>
  <si>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</si>
  <si>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</si>
  <si>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</si>
  <si>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</si>
  <si>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</si>
  <si>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</si>
  <si>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</si>
  <si>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</si>
  <si>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</si>
  <si>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</si>
  <si>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</si>
  <si>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</si>
  <si>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</si>
  <si>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</si>
  <si>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</si>
  <si>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</si>
  <si>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</si>
  <si>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</si>
  <si>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</si>
  <si>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</si>
  <si>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</si>
  <si>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</si>
  <si>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</si>
  <si>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</si>
  <si>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</si>
  <si>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</si>
  <si>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</si>
  <si>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</si>
  <si>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</si>
  <si>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</si>
  <si>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</si>
  <si>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</si>
  <si>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</si>
  <si>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</si>
  <si>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</si>
  <si>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</si>
  <si>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</si>
  <si>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</si>
  <si>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</si>
  <si>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</si>
  <si>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</si>
  <si>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</si>
  <si>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</si>
  <si>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</si>
  <si>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</si>
  <si>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</si>
  <si>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</si>
  <si>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</si>
  <si>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</si>
  <si>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</si>
  <si>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</si>
  <si>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</si>
  <si>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</si>
  <si>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</si>
  <si>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</si>
  <si>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</si>
  <si>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</si>
  <si>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</si>
  <si>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</si>
  <si>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</si>
  <si>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</si>
  <si>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Ремонтно-строительные работы в спортивном сооружении с универсальном игровым залом в п. Амдерма</t>
  </si>
  <si>
    <t>4.</t>
  </si>
  <si>
    <t>Раздел 4. Иные мероприятия</t>
  </si>
  <si>
    <t>4.1.</t>
  </si>
  <si>
    <t>План на 2023 год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</si>
  <si>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</si>
  <si>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</si>
  <si>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Организация демонтажных работ склада концкормов на 600 т в с. Тельвиска Сельского поселения "Тельвисочный сельсовет" ЗР НАО</t>
  </si>
  <si>
    <t>№ 0184300000422000198 от 19.09.2022</t>
  </si>
  <si>
    <t>МП ЗР "Севержилкомсервис"</t>
  </si>
  <si>
    <t>Цена по контракту,руб.</t>
  </si>
  <si>
    <t>2.5.</t>
  </si>
  <si>
    <t>Снос аварийного здания склада № 2 
по ул. Набережная д. 9 в с. Шойна Сельского поселения «Шоинский сельсовет» ЗР НАО»</t>
  </si>
  <si>
    <t>3.4.</t>
  </si>
  <si>
    <t>Приобретение расходников, деталей и запасных частей для снегохода BEARCAT Z1 XT Сельского поселения «Омский сельсовет» ЗР НАО</t>
  </si>
  <si>
    <t>№ 0184300000423000052 от 29.04.2023</t>
  </si>
  <si>
    <t>ООО "Экомакс"</t>
  </si>
  <si>
    <t>Администрация поселения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</si>
  <si>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</t>
  </si>
  <si>
    <t>№ 0184300000423000045 от 11.04.2023</t>
  </si>
  <si>
    <t>№ 0184300000423000053 от 25.04.2023</t>
  </si>
  <si>
    <t>ООО "АЛЬФА"</t>
  </si>
  <si>
    <t>ИП Абдукодиров абдулатиф</t>
  </si>
  <si>
    <t xml:space="preserve">Договор от 22.02.2023 № 24/ТО-2023 по техническому обслуживанию внутренних систем электроснабжения </t>
  </si>
  <si>
    <t xml:space="preserve">Договор от 22.02.2023 № 25/ТО-2023 по техническому обслуживанию внутренних систем теплоснабжения </t>
  </si>
  <si>
    <t xml:space="preserve">Договор от 22.02.2023 № 26/ТО-2023 по техническому обслуживанию внутренних систем водоснабжения </t>
  </si>
  <si>
    <t xml:space="preserve">Договор от 22.02.2023 № 27/ТО-2023 по техническому обслуживанию внутренних систем канализации </t>
  </si>
  <si>
    <t>Договор от 07.04.2023 № 34/ХВ-2023</t>
  </si>
  <si>
    <t>Договор от 23.11.2022 № 22/ВО-2022</t>
  </si>
  <si>
    <t>Договор от 07.04.2023 № 50/Т-2023</t>
  </si>
  <si>
    <t>Договор от 07.04.2023 № 87/Э-2023</t>
  </si>
  <si>
    <t xml:space="preserve">Договор от 17.05.2022 № 158/Э-2022 </t>
  </si>
  <si>
    <t xml:space="preserve">Договор от 17.05.2022 № 91/Т-2022 </t>
  </si>
  <si>
    <t xml:space="preserve">Договор от 23.11.2022 № 47/ХВ-2022 </t>
  </si>
  <si>
    <t xml:space="preserve">ООО «Респект» </t>
  </si>
  <si>
    <t>УМИ</t>
  </si>
  <si>
    <t xml:space="preserve">№ 3 от 16.02.2023 </t>
  </si>
  <si>
    <t>1.5</t>
  </si>
  <si>
    <t>Проведение кадастровых работ по формированию земельных участков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</si>
  <si>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</si>
  <si>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</si>
  <si>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3.5.</t>
  </si>
  <si>
    <t>3.6.</t>
  </si>
  <si>
    <t xml:space="preserve">Заключен договор с от 09.03.2023 № 15 </t>
  </si>
  <si>
    <t xml:space="preserve">ИП Морозов А.Н. </t>
  </si>
  <si>
    <t>Снос аварийного здания склада № 2 по ул. Набережная д. 9 в с. Шойна Сельского поселения «Шоинский сельсовет» ЗР НАО»</t>
  </si>
  <si>
    <t>№ 0184300000423000070 от 29.05.2023</t>
  </si>
  <si>
    <t>ООО "ЭКОМАКС"</t>
  </si>
  <si>
    <t>Договор поставки 1-01-04 от 01.04.2023</t>
  </si>
  <si>
    <t>Договор № 58/2023 от 13.07.2023</t>
  </si>
  <si>
    <t>ИП Никитин Николай Николаевич</t>
  </si>
  <si>
    <t>Переоборудование помещений бани п. Индига под хозяйственно-технические нужды МКП «Жилищно-коммунальное хозяйство муниципального образования «Тиманский сельсовет»» ЗР НАО</t>
  </si>
  <si>
    <t>Договор № 98/РУ-2023 от 31.07.2023</t>
  </si>
  <si>
    <t>ИП Уткин М.Г.</t>
  </si>
  <si>
    <t>Договор от 24.07.2023 № 45/ТО-2023</t>
  </si>
  <si>
    <t>Договор от 24.07.2023 № 46/ТО-2023</t>
  </si>
  <si>
    <t>Договор от 24.07.2023 № 43/ТО-2023</t>
  </si>
  <si>
    <t>Договор от 24.07.2023 № 44/ТО-2023</t>
  </si>
  <si>
    <t>3.3.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</si>
  <si>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</si>
  <si>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</si>
  <si>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по состоянию на 01 января 2024  года (с начала года нарастающим итогом)</t>
  </si>
  <si>
    <t>по состоянию на 01 января 2024 года (с начала года нарастающим итогом)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</si>
  <si>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</si>
  <si>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1.6</t>
  </si>
  <si>
    <t>2.6.</t>
  </si>
  <si>
    <t>2.7.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</si>
  <si>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</si>
  <si>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Ремонт хлебопечи в п. Бугрино Сельского поселения "Колгуевский сельсовет" ЗР НАО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</si>
  <si>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</si>
  <si>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Ремонт гаража в с. Великовисочное Сельского поселения "Великовисочный сельсовет" ЗР НАО</t>
  </si>
  <si>
    <t>Ремонт системы отопления в пожарном боксе с. Великовисочное Сельского поселения «Великовисочный сельсовет» ЗР НАО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</si>
  <si>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</si>
  <si>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</si>
  <si>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</si>
  <si>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</si>
  <si>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4.2.</t>
  </si>
  <si>
    <t>4.3.</t>
  </si>
  <si>
    <t>4.4.</t>
  </si>
  <si>
    <t>4.5.</t>
  </si>
  <si>
    <t>3.7.</t>
  </si>
  <si>
    <t>№ 23-2910-Д/0184 от 17.10.2023</t>
  </si>
  <si>
    <t>ППК «Роскадастр»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</si>
  <si>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                                             «Управление муниципальным имуществом муниципального района "Заполярный район" на 2022-2030 годы»</t>
  </si>
  <si>
    <t>№ 15/2023- от ПС от 25.10.2023</t>
  </si>
  <si>
    <t>ООО «Асгард»</t>
  </si>
  <si>
    <t>№ 108/РУ-2023 от 01.08.2023</t>
  </si>
  <si>
    <t>№ 55 от 04.12.2023</t>
  </si>
  <si>
    <t>ИП Прокушев В.А.</t>
  </si>
  <si>
    <t>№ 50 от 03.11.2023</t>
  </si>
  <si>
    <t>№ 51 от 03.11.2023</t>
  </si>
  <si>
    <t xml:space="preserve">№ 3/РУ-2023 от 16.03.2023 </t>
  </si>
  <si>
    <t>МП ЗР «Севержилкомсервис»</t>
  </si>
  <si>
    <t>№ 12 от 21.12.2023</t>
  </si>
  <si>
    <t>ИП Безумов С.Е.</t>
  </si>
  <si>
    <t>№ 48 от 06.10.2023</t>
  </si>
  <si>
    <t>№ 39 от 20.10.2023</t>
  </si>
  <si>
    <t>№ 41 от 20.10.2023</t>
  </si>
  <si>
    <t>ИП Дрокина В.С.</t>
  </si>
  <si>
    <t>№ 40 от 20.10.2023</t>
  </si>
  <si>
    <t xml:space="preserve">№ 4 от 18.10.2023 </t>
  </si>
  <si>
    <t>ИП Бобриков П.К.</t>
  </si>
  <si>
    <t>№ 15 от 11.12.2023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</si>
</sst>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0" formatCode="_-* #,##0.0\ _₽_-;\-* #,##0.0\ _₽_-;_-* &quot;-&quot;?\ _₽_-;_-@_-"/>
    <numFmt numFmtId="171" formatCode="0.0"/>
    <numFmt numFmtId="172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164" fontId="1" fillId="0" borderId="0" applyFont="0" applyFill="0" applyBorder="0" applyAlignment="0" applyProtection="0"/>
  </cellStyleXfs>
  <cellXfs count="153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7" fontId="6" fillId="0" borderId="1" xfId="6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8" fontId="10" fillId="0" borderId="1" xfId="7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10" xfId="8" applyNumberFormat="1" applyFont="1" applyFill="1" applyProtection="1">
      <alignment vertical="top" wrapText="1"/>
    </xf>
    <xf numFmtId="0" fontId="12" fillId="0" borderId="1" xfId="0" applyFont="1" applyBorder="1" applyAlignment="1">
      <alignment vertical="center" wrapText="1"/>
    </xf>
    <xf numFmtId="4" fontId="6" fillId="0" borderId="0" xfId="0" applyNumberFormat="1" applyFont="1" applyFill="1"/>
    <xf numFmtId="4" fontId="11" fillId="0" borderId="0" xfId="0" applyNumberFormat="1" applyFont="1" applyFill="1"/>
    <xf numFmtId="2" fontId="6" fillId="0" borderId="0" xfId="0" applyNumberFormat="1" applyFont="1"/>
    <xf numFmtId="0" fontId="16" fillId="3" borderId="1" xfId="0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vertical="center" wrapText="1"/>
    </xf>
    <xf numFmtId="171" fontId="6" fillId="0" borderId="0" xfId="0" applyNumberFormat="1" applyFont="1"/>
    <xf numFmtId="168" fontId="6" fillId="2" borderId="1" xfId="7" applyNumberFormat="1" applyFont="1" applyFill="1" applyBorder="1" applyAlignment="1">
      <alignment horizontal="right" vertical="center" wrapText="1"/>
    </xf>
    <xf numFmtId="171" fontId="6" fillId="2" borderId="1" xfId="7" applyNumberFormat="1" applyFont="1" applyFill="1" applyBorder="1" applyAlignment="1">
      <alignment vertical="center" wrapText="1"/>
    </xf>
    <xf numFmtId="170" fontId="6" fillId="0" borderId="0" xfId="0" applyNumberFormat="1" applyFont="1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70" fontId="6" fillId="2" borderId="1" xfId="7" applyNumberFormat="1" applyFont="1" applyFill="1" applyBorder="1" applyAlignment="1">
      <alignment horizontal="right" vertical="center" wrapText="1"/>
    </xf>
    <xf numFmtId="168" fontId="9" fillId="2" borderId="1" xfId="0" applyNumberFormat="1" applyFont="1" applyFill="1" applyBorder="1" applyAlignment="1">
      <alignment horizontal="right" vertical="center" wrapText="1"/>
    </xf>
    <xf numFmtId="171" fontId="6" fillId="2" borderId="1" xfId="0" applyNumberFormat="1" applyFont="1" applyFill="1" applyBorder="1" applyAlignment="1">
      <alignment vertical="center" wrapText="1"/>
    </xf>
    <xf numFmtId="170" fontId="6" fillId="2" borderId="0" xfId="0" applyNumberFormat="1" applyFont="1" applyFill="1"/>
    <xf numFmtId="164" fontId="6" fillId="2" borderId="0" xfId="0" applyNumberFormat="1" applyFont="1" applyFill="1"/>
    <xf numFmtId="168" fontId="6" fillId="0" borderId="1" xfId="7" applyNumberFormat="1" applyFont="1" applyFill="1" applyBorder="1" applyAlignment="1">
      <alignment horizontal="right" vertical="center" wrapText="1"/>
    </xf>
    <xf numFmtId="171" fontId="6" fillId="0" borderId="1" xfId="2" applyNumberFormat="1" applyFont="1" applyFill="1" applyBorder="1" applyAlignment="1">
      <alignment vertical="center" wrapText="1"/>
    </xf>
    <xf numFmtId="171" fontId="6" fillId="0" borderId="1" xfId="2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wrapText="1"/>
    </xf>
    <xf numFmtId="14" fontId="6" fillId="2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166" fontId="5" fillId="2" borderId="1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left" vertical="center" wrapText="1"/>
    </xf>
    <xf numFmtId="14" fontId="6" fillId="2" borderId="0" xfId="0" applyNumberFormat="1" applyFont="1" applyFill="1" applyAlignment="1">
      <alignment horizontal="center"/>
    </xf>
    <xf numFmtId="4" fontId="5" fillId="2" borderId="7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/>
    </xf>
    <xf numFmtId="172" fontId="6" fillId="0" borderId="7" xfId="9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6" fontId="6" fillId="0" borderId="7" xfId="0" applyNumberFormat="1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166" fontId="6" fillId="0" borderId="9" xfId="0" applyNumberFormat="1" applyFont="1" applyBorder="1" applyAlignment="1">
      <alignment horizontal="center" wrapText="1"/>
    </xf>
    <xf numFmtId="4" fontId="6" fillId="0" borderId="9" xfId="0" applyNumberFormat="1" applyFont="1" applyFill="1" applyBorder="1" applyAlignment="1">
      <alignment horizontal="center" wrapText="1"/>
    </xf>
    <xf numFmtId="0" fontId="17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wrapText="1"/>
    </xf>
    <xf numFmtId="4" fontId="6" fillId="0" borderId="9" xfId="0" applyNumberFormat="1" applyFont="1" applyFill="1" applyBorder="1" applyAlignment="1">
      <alignment horizontal="center" wrapText="1"/>
    </xf>
    <xf numFmtId="166" fontId="6" fillId="0" borderId="7" xfId="0" applyNumberFormat="1" applyFont="1" applyBorder="1" applyAlignment="1">
      <alignment horizontal="center" wrapText="1"/>
    </xf>
    <xf numFmtId="166" fontId="6" fillId="0" borderId="9" xfId="0" applyNumberFormat="1" applyFont="1" applyBorder="1" applyAlignment="1">
      <alignment horizont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166" fontId="5" fillId="2" borderId="9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4" fontId="6" fillId="0" borderId="8" xfId="0" applyNumberFormat="1" applyFont="1" applyFill="1" applyBorder="1" applyAlignment="1">
      <alignment horizontal="center" wrapText="1"/>
    </xf>
    <xf numFmtId="166" fontId="5" fillId="2" borderId="7" xfId="0" applyNumberFormat="1" applyFont="1" applyFill="1" applyBorder="1" applyAlignment="1">
      <alignment horizontal="center" wrapText="1"/>
    </xf>
    <xf numFmtId="166" fontId="5" fillId="2" borderId="8" xfId="0" applyNumberFormat="1" applyFont="1" applyFill="1" applyBorder="1" applyAlignment="1">
      <alignment horizontal="center" wrapText="1"/>
    </xf>
    <xf numFmtId="166" fontId="5" fillId="2" borderId="9" xfId="0" applyNumberFormat="1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1"/>
  <sheetViews>
    <sheetView tabSelected="1"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F15" sqref="F15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5" width="16.85546875" style="2" customWidth="1"/>
    <col min="6" max="6" width="16.85546875" style="3" customWidth="1"/>
    <col min="7" max="7" width="15.85546875" style="7" customWidth="1"/>
    <col min="8" max="8" width="16.42578125" style="7" customWidth="1"/>
    <col min="9" max="9" width="16" style="7" customWidth="1"/>
    <col min="10" max="10" width="15.140625" style="7" customWidth="1"/>
    <col min="11" max="11" width="26" style="7" customWidth="1"/>
    <col min="12" max="12" width="26.140625" style="7" customWidth="1"/>
    <col min="13" max="13" width="9.140625" style="2"/>
    <col min="14" max="14" width="17.140625" style="2" customWidth="1"/>
    <col min="15" max="16384" width="9.140625" style="2"/>
  </cols>
  <sheetData>
    <row r="1" spans="1:14" ht="32.25" customHeight="1" x14ac:dyDescent="0.25">
      <c r="A1" s="106" t="s">
        <v>33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4" ht="32.25" customHeight="1" x14ac:dyDescent="0.25">
      <c r="A2" s="107" t="s">
        <v>135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9"/>
    </row>
    <row r="3" spans="1:14" s="6" customFormat="1" ht="27" customHeight="1" x14ac:dyDescent="0.25">
      <c r="A3" s="110" t="s">
        <v>7</v>
      </c>
      <c r="B3" s="110" t="s">
        <v>5</v>
      </c>
      <c r="C3" s="110" t="s">
        <v>2</v>
      </c>
      <c r="D3" s="110" t="s">
        <v>6</v>
      </c>
      <c r="E3" s="111" t="s">
        <v>78</v>
      </c>
      <c r="F3" s="112"/>
      <c r="G3" s="111" t="s">
        <v>3</v>
      </c>
      <c r="H3" s="112"/>
      <c r="I3" s="110" t="s">
        <v>4</v>
      </c>
      <c r="J3" s="110"/>
      <c r="K3" s="110" t="s">
        <v>133</v>
      </c>
      <c r="L3" s="110" t="s">
        <v>134</v>
      </c>
    </row>
    <row r="4" spans="1:14" s="6" customFormat="1" ht="66.75" customHeight="1" x14ac:dyDescent="0.25">
      <c r="A4" s="110"/>
      <c r="B4" s="110"/>
      <c r="C4" s="110"/>
      <c r="D4" s="110"/>
      <c r="E4" s="10" t="s">
        <v>0</v>
      </c>
      <c r="F4" s="37" t="s">
        <v>32</v>
      </c>
      <c r="G4" s="10" t="s">
        <v>0</v>
      </c>
      <c r="H4" s="37" t="s">
        <v>32</v>
      </c>
      <c r="I4" s="10" t="s">
        <v>0</v>
      </c>
      <c r="J4" s="37" t="s">
        <v>32</v>
      </c>
      <c r="K4" s="110"/>
      <c r="L4" s="110"/>
    </row>
    <row r="5" spans="1:14" s="6" customFormat="1" x14ac:dyDescent="0.25">
      <c r="A5" s="10">
        <v>1</v>
      </c>
      <c r="B5" s="10">
        <v>2</v>
      </c>
      <c r="C5" s="10">
        <v>3</v>
      </c>
      <c r="D5" s="10">
        <v>4</v>
      </c>
      <c r="E5" s="15">
        <v>5</v>
      </c>
      <c r="F5" s="37">
        <v>6</v>
      </c>
      <c r="G5" s="15">
        <v>7</v>
      </c>
      <c r="H5" s="15">
        <v>8</v>
      </c>
      <c r="I5" s="86">
        <v>9</v>
      </c>
      <c r="J5" s="86">
        <v>10</v>
      </c>
      <c r="K5" s="86">
        <v>11</v>
      </c>
      <c r="L5" s="86">
        <v>12</v>
      </c>
    </row>
    <row r="6" spans="1:14" s="6" customFormat="1" ht="16.5" customHeight="1" x14ac:dyDescent="0.25">
      <c r="A6" s="11" t="s">
        <v>24</v>
      </c>
      <c r="B6" s="100" t="s">
        <v>34</v>
      </c>
      <c r="C6" s="100"/>
      <c r="D6" s="100"/>
      <c r="E6" s="23">
        <f>SUM(E7:E12)</f>
        <v>4398.5</v>
      </c>
      <c r="F6" s="23">
        <f t="shared" ref="F6:J6" si="0">SUM(F7:F12)</f>
        <v>4398.5</v>
      </c>
      <c r="G6" s="23">
        <f t="shared" si="0"/>
        <v>3717.4</v>
      </c>
      <c r="H6" s="23">
        <f t="shared" si="0"/>
        <v>3717.4</v>
      </c>
      <c r="I6" s="23">
        <f t="shared" si="0"/>
        <v>3717.4</v>
      </c>
      <c r="J6" s="23">
        <f t="shared" si="0"/>
        <v>3717.4</v>
      </c>
      <c r="K6" s="8">
        <f>G6/E6</f>
        <v>0.84515175628055017</v>
      </c>
      <c r="L6" s="8">
        <f>I6/E6</f>
        <v>0.84515175628055017</v>
      </c>
      <c r="N6" s="36"/>
    </row>
    <row r="7" spans="1:14" s="6" customFormat="1" ht="47.25" x14ac:dyDescent="0.25">
      <c r="A7" s="12" t="s">
        <v>28</v>
      </c>
      <c r="B7" s="5" t="s">
        <v>35</v>
      </c>
      <c r="C7" s="16" t="s">
        <v>36</v>
      </c>
      <c r="D7" s="16" t="s">
        <v>36</v>
      </c>
      <c r="E7" s="23">
        <f t="shared" ref="E7:E12" si="1">SUM(F7:F7)</f>
        <v>40</v>
      </c>
      <c r="F7" s="34">
        <v>40</v>
      </c>
      <c r="G7" s="13">
        <f t="shared" ref="G7:G12" si="2">SUM(H7:H7)</f>
        <v>17</v>
      </c>
      <c r="H7" s="14">
        <v>17</v>
      </c>
      <c r="I7" s="13">
        <f t="shared" ref="I7:I12" si="3">SUM(J7:J7)</f>
        <v>17</v>
      </c>
      <c r="J7" s="14">
        <f t="shared" ref="J7:J12" si="4">H7</f>
        <v>17</v>
      </c>
      <c r="K7" s="8">
        <f t="shared" ref="K7:K47" si="5">G7/E7</f>
        <v>0.42499999999999999</v>
      </c>
      <c r="L7" s="8">
        <f t="shared" ref="L7:L47" si="6">I7/E7</f>
        <v>0.42499999999999999</v>
      </c>
    </row>
    <row r="8" spans="1:14" s="6" customFormat="1" ht="47.25" x14ac:dyDescent="0.25">
      <c r="A8" s="12" t="s">
        <v>29</v>
      </c>
      <c r="B8" s="5" t="s">
        <v>37</v>
      </c>
      <c r="C8" s="16" t="s">
        <v>36</v>
      </c>
      <c r="D8" s="16" t="s">
        <v>36</v>
      </c>
      <c r="E8" s="23">
        <f t="shared" si="1"/>
        <v>55</v>
      </c>
      <c r="F8" s="34">
        <v>55</v>
      </c>
      <c r="G8" s="13">
        <f t="shared" si="2"/>
        <v>50</v>
      </c>
      <c r="H8" s="14">
        <v>50</v>
      </c>
      <c r="I8" s="13">
        <f t="shared" si="3"/>
        <v>50</v>
      </c>
      <c r="J8" s="14">
        <f t="shared" si="4"/>
        <v>50</v>
      </c>
      <c r="K8" s="8">
        <f t="shared" si="5"/>
        <v>0.90909090909090906</v>
      </c>
      <c r="L8" s="8">
        <f t="shared" si="6"/>
        <v>0.90909090909090906</v>
      </c>
    </row>
    <row r="9" spans="1:14" s="6" customFormat="1" ht="78.75" x14ac:dyDescent="0.25">
      <c r="A9" s="12" t="s">
        <v>30</v>
      </c>
      <c r="B9" s="5" t="s">
        <v>38</v>
      </c>
      <c r="C9" s="16" t="s">
        <v>36</v>
      </c>
      <c r="D9" s="16" t="s">
        <v>36</v>
      </c>
      <c r="E9" s="23">
        <f t="shared" si="1"/>
        <v>58.9</v>
      </c>
      <c r="F9" s="35">
        <v>58.9</v>
      </c>
      <c r="G9" s="13">
        <f t="shared" si="2"/>
        <v>58.9</v>
      </c>
      <c r="H9" s="14">
        <v>58.9</v>
      </c>
      <c r="I9" s="13">
        <f t="shared" si="3"/>
        <v>58.9</v>
      </c>
      <c r="J9" s="14">
        <f t="shared" si="4"/>
        <v>58.9</v>
      </c>
      <c r="K9" s="8">
        <f t="shared" si="5"/>
        <v>1</v>
      </c>
      <c r="L9" s="8">
        <f t="shared" si="6"/>
        <v>1</v>
      </c>
    </row>
    <row r="10" spans="1:14" s="6" customFormat="1" ht="157.5" x14ac:dyDescent="0.25">
      <c r="A10" s="12" t="s">
        <v>31</v>
      </c>
      <c r="B10" s="5" t="s">
        <v>39</v>
      </c>
      <c r="C10" s="16" t="s">
        <v>8</v>
      </c>
      <c r="D10" s="16" t="s">
        <v>1</v>
      </c>
      <c r="E10" s="23">
        <f t="shared" si="1"/>
        <v>4112.6000000000004</v>
      </c>
      <c r="F10" s="38">
        <v>4112.6000000000004</v>
      </c>
      <c r="G10" s="13">
        <f t="shared" si="2"/>
        <v>3559.5</v>
      </c>
      <c r="H10" s="14">
        <v>3559.5</v>
      </c>
      <c r="I10" s="13">
        <f t="shared" si="3"/>
        <v>3559.5</v>
      </c>
      <c r="J10" s="14">
        <f t="shared" si="4"/>
        <v>3559.5</v>
      </c>
      <c r="K10" s="8">
        <f t="shared" si="5"/>
        <v>0.86551086903661911</v>
      </c>
      <c r="L10" s="8">
        <f t="shared" si="6"/>
        <v>0.86551086903661911</v>
      </c>
    </row>
    <row r="11" spans="1:14" s="6" customFormat="1" ht="31.5" x14ac:dyDescent="0.25">
      <c r="A11" s="12" t="s">
        <v>111</v>
      </c>
      <c r="B11" s="5" t="s">
        <v>112</v>
      </c>
      <c r="C11" s="16" t="s">
        <v>8</v>
      </c>
      <c r="D11" s="16" t="s">
        <v>1</v>
      </c>
      <c r="E11" s="23">
        <f t="shared" si="1"/>
        <v>100</v>
      </c>
      <c r="F11" s="38">
        <v>100</v>
      </c>
      <c r="G11" s="13">
        <f t="shared" si="2"/>
        <v>0</v>
      </c>
      <c r="H11" s="14">
        <v>0</v>
      </c>
      <c r="I11" s="13">
        <f t="shared" si="3"/>
        <v>0</v>
      </c>
      <c r="J11" s="14">
        <f t="shared" si="4"/>
        <v>0</v>
      </c>
      <c r="K11" s="8">
        <f t="shared" si="5"/>
        <v>0</v>
      </c>
      <c r="L11" s="8">
        <f t="shared" si="6"/>
        <v>0</v>
      </c>
    </row>
    <row r="12" spans="1:14" s="6" customFormat="1" ht="63" x14ac:dyDescent="0.25">
      <c r="A12" s="12" t="s">
        <v>138</v>
      </c>
      <c r="B12" s="5" t="s">
        <v>137</v>
      </c>
      <c r="C12" s="16" t="s">
        <v>8</v>
      </c>
      <c r="D12" s="4" t="s">
        <v>44</v>
      </c>
      <c r="E12" s="23">
        <f t="shared" si="1"/>
        <v>32</v>
      </c>
      <c r="F12" s="38">
        <v>32</v>
      </c>
      <c r="G12" s="13">
        <f t="shared" si="2"/>
        <v>32</v>
      </c>
      <c r="H12" s="14">
        <v>32</v>
      </c>
      <c r="I12" s="13">
        <f t="shared" si="3"/>
        <v>32</v>
      </c>
      <c r="J12" s="14">
        <f t="shared" si="4"/>
        <v>32</v>
      </c>
      <c r="K12" s="8">
        <f t="shared" ref="K12" si="7">G12/E12</f>
        <v>1</v>
      </c>
      <c r="L12" s="8">
        <f t="shared" ref="L12" si="8">I12/E12</f>
        <v>1</v>
      </c>
    </row>
    <row r="13" spans="1:14" s="6" customFormat="1" ht="33.75" customHeight="1" x14ac:dyDescent="0.25">
      <c r="A13" s="11" t="s">
        <v>25</v>
      </c>
      <c r="B13" s="100" t="s">
        <v>40</v>
      </c>
      <c r="C13" s="100"/>
      <c r="D13" s="100"/>
      <c r="E13" s="23">
        <f>E14+E27+E28+E29+E30+E31+E32</f>
        <v>4103.4999999999991</v>
      </c>
      <c r="F13" s="23">
        <f t="shared" ref="F13:J13" si="9">F14+F27+F28+F29+F30+F31+F32</f>
        <v>4103.4999999999991</v>
      </c>
      <c r="G13" s="23">
        <f t="shared" si="9"/>
        <v>4051.3999999999996</v>
      </c>
      <c r="H13" s="23">
        <f t="shared" si="9"/>
        <v>4051.3999999999996</v>
      </c>
      <c r="I13" s="23">
        <f t="shared" si="9"/>
        <v>4051.3999999999996</v>
      </c>
      <c r="J13" s="23">
        <f t="shared" si="9"/>
        <v>4051.3999999999996</v>
      </c>
      <c r="K13" s="8">
        <f t="shared" si="5"/>
        <v>0.98730352138418431</v>
      </c>
      <c r="L13" s="8">
        <f t="shared" si="6"/>
        <v>0.98730352138418431</v>
      </c>
    </row>
    <row r="14" spans="1:14" s="6" customFormat="1" ht="30" customHeight="1" x14ac:dyDescent="0.25">
      <c r="A14" s="12" t="s">
        <v>27</v>
      </c>
      <c r="B14" s="101" t="s">
        <v>41</v>
      </c>
      <c r="C14" s="102"/>
      <c r="D14" s="103"/>
      <c r="E14" s="24">
        <f>SUM(E15:E26)</f>
        <v>861.69999999999993</v>
      </c>
      <c r="F14" s="39">
        <f t="shared" ref="F14:J14" si="10">SUM(F15:F26)</f>
        <v>861.69999999999993</v>
      </c>
      <c r="G14" s="39">
        <f t="shared" si="10"/>
        <v>810.8</v>
      </c>
      <c r="H14" s="39">
        <f t="shared" si="10"/>
        <v>810.8</v>
      </c>
      <c r="I14" s="39">
        <f t="shared" si="10"/>
        <v>810.8</v>
      </c>
      <c r="J14" s="39">
        <f t="shared" si="10"/>
        <v>810.8</v>
      </c>
      <c r="K14" s="8">
        <f t="shared" si="5"/>
        <v>0.94093071834745268</v>
      </c>
      <c r="L14" s="8">
        <f t="shared" si="6"/>
        <v>0.94093071834745268</v>
      </c>
    </row>
    <row r="15" spans="1:14" s="6" customFormat="1" ht="50.25" customHeight="1" x14ac:dyDescent="0.25">
      <c r="A15" s="17" t="s">
        <v>42</v>
      </c>
      <c r="B15" s="18" t="s">
        <v>64</v>
      </c>
      <c r="C15" s="4" t="s">
        <v>8</v>
      </c>
      <c r="D15" s="4" t="s">
        <v>44</v>
      </c>
      <c r="E15" s="23">
        <f>F15</f>
        <v>34.5</v>
      </c>
      <c r="F15" s="40">
        <v>34.5</v>
      </c>
      <c r="G15" s="13">
        <f t="shared" ref="G15:G29" si="11">SUM(H15:H15)</f>
        <v>19.5</v>
      </c>
      <c r="H15" s="14">
        <v>19.5</v>
      </c>
      <c r="I15" s="13">
        <f t="shared" ref="I15:I27" si="12">SUM(J15:J15)</f>
        <v>19.5</v>
      </c>
      <c r="J15" s="14">
        <f t="shared" ref="J15:J21" si="13">H15</f>
        <v>19.5</v>
      </c>
      <c r="K15" s="8">
        <f t="shared" si="5"/>
        <v>0.56521739130434778</v>
      </c>
      <c r="L15" s="8">
        <f t="shared" si="6"/>
        <v>0.56521739130434778</v>
      </c>
    </row>
    <row r="16" spans="1:14" s="6" customFormat="1" ht="33" x14ac:dyDescent="0.25">
      <c r="A16" s="17" t="s">
        <v>45</v>
      </c>
      <c r="B16" s="18" t="s">
        <v>52</v>
      </c>
      <c r="C16" s="4" t="s">
        <v>8</v>
      </c>
      <c r="D16" s="4" t="s">
        <v>44</v>
      </c>
      <c r="E16" s="23">
        <f t="shared" ref="E16:E29" si="14">F16</f>
        <v>114.1</v>
      </c>
      <c r="F16" s="40">
        <v>114.1</v>
      </c>
      <c r="G16" s="44">
        <f t="shared" si="11"/>
        <v>114</v>
      </c>
      <c r="H16" s="45">
        <v>114</v>
      </c>
      <c r="I16" s="44">
        <f t="shared" si="12"/>
        <v>114</v>
      </c>
      <c r="J16" s="14">
        <f t="shared" si="13"/>
        <v>114</v>
      </c>
      <c r="K16" s="8">
        <f t="shared" si="5"/>
        <v>0.99912357581069244</v>
      </c>
      <c r="L16" s="8">
        <f t="shared" si="6"/>
        <v>0.99912357581069244</v>
      </c>
    </row>
    <row r="17" spans="1:12" s="6" customFormat="1" ht="33" x14ac:dyDescent="0.25">
      <c r="A17" s="17" t="s">
        <v>47</v>
      </c>
      <c r="B17" s="18" t="s">
        <v>60</v>
      </c>
      <c r="C17" s="4" t="s">
        <v>8</v>
      </c>
      <c r="D17" s="4" t="s">
        <v>44</v>
      </c>
      <c r="E17" s="23">
        <f t="shared" si="14"/>
        <v>83.2</v>
      </c>
      <c r="F17" s="40">
        <v>83.2</v>
      </c>
      <c r="G17" s="13">
        <f t="shared" si="11"/>
        <v>83.1</v>
      </c>
      <c r="H17" s="14">
        <v>83.1</v>
      </c>
      <c r="I17" s="13">
        <f t="shared" si="12"/>
        <v>83.1</v>
      </c>
      <c r="J17" s="14">
        <f t="shared" si="13"/>
        <v>83.1</v>
      </c>
      <c r="K17" s="8">
        <f t="shared" si="5"/>
        <v>0.99879807692307687</v>
      </c>
      <c r="L17" s="8">
        <f t="shared" si="6"/>
        <v>0.99879807692307687</v>
      </c>
    </row>
    <row r="18" spans="1:12" s="6" customFormat="1" ht="56.25" customHeight="1" x14ac:dyDescent="0.25">
      <c r="A18" s="17" t="s">
        <v>49</v>
      </c>
      <c r="B18" s="18" t="s">
        <v>56</v>
      </c>
      <c r="C18" s="4" t="s">
        <v>8</v>
      </c>
      <c r="D18" s="4" t="s">
        <v>44</v>
      </c>
      <c r="E18" s="23">
        <f t="shared" si="14"/>
        <v>82.3</v>
      </c>
      <c r="F18" s="40">
        <v>82.3</v>
      </c>
      <c r="G18" s="13">
        <f t="shared" si="11"/>
        <v>69.099999999999994</v>
      </c>
      <c r="H18" s="14">
        <v>69.099999999999994</v>
      </c>
      <c r="I18" s="13">
        <f t="shared" ref="I18" si="15">SUM(J18:J18)</f>
        <v>69.099999999999994</v>
      </c>
      <c r="J18" s="14">
        <f t="shared" si="13"/>
        <v>69.099999999999994</v>
      </c>
      <c r="K18" s="8">
        <f t="shared" si="5"/>
        <v>0.83961117861482382</v>
      </c>
      <c r="L18" s="8">
        <f t="shared" si="6"/>
        <v>0.83961117861482382</v>
      </c>
    </row>
    <row r="19" spans="1:12" s="6" customFormat="1" ht="47.25" customHeight="1" x14ac:dyDescent="0.25">
      <c r="A19" s="19" t="s">
        <v>51</v>
      </c>
      <c r="B19" s="18" t="s">
        <v>54</v>
      </c>
      <c r="C19" s="4" t="s">
        <v>8</v>
      </c>
      <c r="D19" s="4" t="s">
        <v>44</v>
      </c>
      <c r="E19" s="23">
        <f t="shared" si="14"/>
        <v>90.6</v>
      </c>
      <c r="F19" s="40">
        <v>90.6</v>
      </c>
      <c r="G19" s="13">
        <f t="shared" si="11"/>
        <v>82.7</v>
      </c>
      <c r="H19" s="14">
        <v>82.7</v>
      </c>
      <c r="I19" s="13">
        <f t="shared" ref="I19" si="16">SUM(J19:J19)</f>
        <v>82.7</v>
      </c>
      <c r="J19" s="14">
        <f t="shared" si="13"/>
        <v>82.7</v>
      </c>
      <c r="K19" s="8">
        <f t="shared" si="5"/>
        <v>0.91280353200883013</v>
      </c>
      <c r="L19" s="8">
        <f t="shared" si="6"/>
        <v>0.91280353200883013</v>
      </c>
    </row>
    <row r="20" spans="1:12" s="6" customFormat="1" ht="36.75" customHeight="1" x14ac:dyDescent="0.25">
      <c r="A20" s="17" t="s">
        <v>53</v>
      </c>
      <c r="B20" s="18" t="s">
        <v>58</v>
      </c>
      <c r="C20" s="4" t="s">
        <v>8</v>
      </c>
      <c r="D20" s="4" t="s">
        <v>44</v>
      </c>
      <c r="E20" s="23">
        <f t="shared" si="14"/>
        <v>61.7</v>
      </c>
      <c r="F20" s="40">
        <v>61.7</v>
      </c>
      <c r="G20" s="13">
        <f t="shared" si="11"/>
        <v>61.7</v>
      </c>
      <c r="H20" s="14">
        <v>61.7</v>
      </c>
      <c r="I20" s="13">
        <f t="shared" ref="I20" si="17">SUM(J20:J20)</f>
        <v>61.7</v>
      </c>
      <c r="J20" s="14">
        <f t="shared" si="13"/>
        <v>61.7</v>
      </c>
      <c r="K20" s="8">
        <f t="shared" si="5"/>
        <v>1</v>
      </c>
      <c r="L20" s="8">
        <f t="shared" si="6"/>
        <v>1</v>
      </c>
    </row>
    <row r="21" spans="1:12" s="6" customFormat="1" ht="31.5" customHeight="1" x14ac:dyDescent="0.25">
      <c r="A21" s="17" t="s">
        <v>55</v>
      </c>
      <c r="B21" s="18" t="s">
        <v>43</v>
      </c>
      <c r="C21" s="4" t="s">
        <v>8</v>
      </c>
      <c r="D21" s="4" t="s">
        <v>44</v>
      </c>
      <c r="E21" s="23">
        <f t="shared" si="14"/>
        <v>198</v>
      </c>
      <c r="F21" s="40">
        <v>198</v>
      </c>
      <c r="G21" s="13">
        <f t="shared" si="11"/>
        <v>197.9</v>
      </c>
      <c r="H21" s="14">
        <v>197.9</v>
      </c>
      <c r="I21" s="13">
        <f t="shared" ref="I21" si="18">SUM(J21:J21)</f>
        <v>197.9</v>
      </c>
      <c r="J21" s="14">
        <f t="shared" si="13"/>
        <v>197.9</v>
      </c>
      <c r="K21" s="8">
        <f t="shared" si="5"/>
        <v>0.99949494949494955</v>
      </c>
      <c r="L21" s="8">
        <f t="shared" si="6"/>
        <v>0.99949494949494955</v>
      </c>
    </row>
    <row r="22" spans="1:12" ht="33" x14ac:dyDescent="0.25">
      <c r="A22" s="17" t="s">
        <v>57</v>
      </c>
      <c r="B22" s="18" t="s">
        <v>66</v>
      </c>
      <c r="C22" s="4" t="s">
        <v>8</v>
      </c>
      <c r="D22" s="4" t="s">
        <v>44</v>
      </c>
      <c r="E22" s="23">
        <f t="shared" si="14"/>
        <v>14.4</v>
      </c>
      <c r="F22" s="40">
        <v>14.4</v>
      </c>
      <c r="G22" s="44">
        <f t="shared" si="11"/>
        <v>0</v>
      </c>
      <c r="H22" s="45">
        <v>0</v>
      </c>
      <c r="I22" s="44">
        <f t="shared" si="12"/>
        <v>0</v>
      </c>
      <c r="J22" s="45">
        <v>0</v>
      </c>
      <c r="K22" s="8">
        <f t="shared" si="5"/>
        <v>0</v>
      </c>
      <c r="L22" s="8">
        <f t="shared" si="6"/>
        <v>0</v>
      </c>
    </row>
    <row r="23" spans="1:12" ht="33" x14ac:dyDescent="0.25">
      <c r="A23" s="17" t="s">
        <v>59</v>
      </c>
      <c r="B23" s="18" t="s">
        <v>50</v>
      </c>
      <c r="C23" s="4" t="s">
        <v>8</v>
      </c>
      <c r="D23" s="4" t="s">
        <v>44</v>
      </c>
      <c r="E23" s="23">
        <f t="shared" si="14"/>
        <v>75.8</v>
      </c>
      <c r="F23" s="40">
        <v>75.8</v>
      </c>
      <c r="G23" s="44">
        <f t="shared" si="11"/>
        <v>75.7</v>
      </c>
      <c r="H23" s="45">
        <v>75.7</v>
      </c>
      <c r="I23" s="44">
        <f t="shared" si="12"/>
        <v>75.7</v>
      </c>
      <c r="J23" s="45">
        <f>H23</f>
        <v>75.7</v>
      </c>
      <c r="K23" s="8">
        <f t="shared" si="5"/>
        <v>0.99868073878627972</v>
      </c>
      <c r="L23" s="8">
        <f t="shared" si="6"/>
        <v>0.99868073878627972</v>
      </c>
    </row>
    <row r="24" spans="1:12" ht="33" x14ac:dyDescent="0.25">
      <c r="A24" s="17" t="s">
        <v>61</v>
      </c>
      <c r="B24" s="18" t="s">
        <v>48</v>
      </c>
      <c r="C24" s="4" t="s">
        <v>8</v>
      </c>
      <c r="D24" s="4" t="s">
        <v>44</v>
      </c>
      <c r="E24" s="23">
        <f t="shared" si="14"/>
        <v>39.299999999999997</v>
      </c>
      <c r="F24" s="40">
        <v>39.299999999999997</v>
      </c>
      <c r="G24" s="44">
        <f t="shared" si="11"/>
        <v>39.299999999999997</v>
      </c>
      <c r="H24" s="45">
        <v>39.299999999999997</v>
      </c>
      <c r="I24" s="44">
        <f t="shared" si="12"/>
        <v>39.299999999999997</v>
      </c>
      <c r="J24" s="45">
        <f>H24</f>
        <v>39.299999999999997</v>
      </c>
      <c r="K24" s="8">
        <f t="shared" si="5"/>
        <v>1</v>
      </c>
      <c r="L24" s="8">
        <f t="shared" si="6"/>
        <v>1</v>
      </c>
    </row>
    <row r="25" spans="1:12" ht="33" x14ac:dyDescent="0.25">
      <c r="A25" s="17" t="s">
        <v>63</v>
      </c>
      <c r="B25" s="18" t="s">
        <v>46</v>
      </c>
      <c r="C25" s="4" t="s">
        <v>8</v>
      </c>
      <c r="D25" s="4" t="s">
        <v>44</v>
      </c>
      <c r="E25" s="23">
        <f t="shared" si="14"/>
        <v>44.8</v>
      </c>
      <c r="F25" s="40">
        <v>44.8</v>
      </c>
      <c r="G25" s="13">
        <f t="shared" si="11"/>
        <v>44.8</v>
      </c>
      <c r="H25" s="14">
        <v>44.8</v>
      </c>
      <c r="I25" s="13">
        <f t="shared" si="12"/>
        <v>44.8</v>
      </c>
      <c r="J25" s="14">
        <f t="shared" ref="J25:J30" si="19">H25</f>
        <v>44.8</v>
      </c>
      <c r="K25" s="8">
        <f t="shared" si="5"/>
        <v>1</v>
      </c>
      <c r="L25" s="8">
        <f t="shared" si="6"/>
        <v>1</v>
      </c>
    </row>
    <row r="26" spans="1:12" ht="33" x14ac:dyDescent="0.25">
      <c r="A26" s="17" t="s">
        <v>65</v>
      </c>
      <c r="B26" s="18" t="s">
        <v>62</v>
      </c>
      <c r="C26" s="4" t="s">
        <v>8</v>
      </c>
      <c r="D26" s="4" t="s">
        <v>44</v>
      </c>
      <c r="E26" s="23">
        <f t="shared" si="14"/>
        <v>23</v>
      </c>
      <c r="F26" s="40">
        <v>23</v>
      </c>
      <c r="G26" s="13">
        <f t="shared" si="11"/>
        <v>23</v>
      </c>
      <c r="H26" s="14">
        <v>23</v>
      </c>
      <c r="I26" s="13">
        <f t="shared" si="12"/>
        <v>23</v>
      </c>
      <c r="J26" s="14">
        <f t="shared" si="19"/>
        <v>23</v>
      </c>
      <c r="K26" s="8">
        <f t="shared" si="5"/>
        <v>1</v>
      </c>
      <c r="L26" s="8">
        <f t="shared" si="6"/>
        <v>1</v>
      </c>
    </row>
    <row r="27" spans="1:12" ht="82.5" x14ac:dyDescent="0.25">
      <c r="A27" s="17" t="s">
        <v>67</v>
      </c>
      <c r="B27" s="20" t="s">
        <v>79</v>
      </c>
      <c r="C27" s="25" t="s">
        <v>8</v>
      </c>
      <c r="D27" s="4" t="s">
        <v>44</v>
      </c>
      <c r="E27" s="23">
        <f t="shared" si="14"/>
        <v>473.4</v>
      </c>
      <c r="F27" s="34">
        <v>473.4</v>
      </c>
      <c r="G27" s="13">
        <f t="shared" si="11"/>
        <v>473.4</v>
      </c>
      <c r="H27" s="14">
        <v>473.4</v>
      </c>
      <c r="I27" s="13">
        <f t="shared" si="12"/>
        <v>473.4</v>
      </c>
      <c r="J27" s="14">
        <f t="shared" si="19"/>
        <v>473.4</v>
      </c>
      <c r="K27" s="8">
        <f t="shared" si="5"/>
        <v>1</v>
      </c>
      <c r="L27" s="8">
        <f t="shared" si="6"/>
        <v>1</v>
      </c>
    </row>
    <row r="28" spans="1:12" ht="66" x14ac:dyDescent="0.25">
      <c r="A28" s="17" t="s">
        <v>68</v>
      </c>
      <c r="B28" s="20" t="s">
        <v>80</v>
      </c>
      <c r="C28" s="25" t="s">
        <v>8</v>
      </c>
      <c r="D28" s="4" t="s">
        <v>44</v>
      </c>
      <c r="E28" s="23">
        <f t="shared" si="14"/>
        <v>619.79999999999995</v>
      </c>
      <c r="F28" s="34">
        <v>619.79999999999995</v>
      </c>
      <c r="G28" s="13">
        <f t="shared" si="11"/>
        <v>619.79999999999995</v>
      </c>
      <c r="H28" s="14">
        <v>619.79999999999995</v>
      </c>
      <c r="I28" s="13">
        <f t="shared" ref="I28" si="20">SUM(J28:J28)</f>
        <v>619.79999999999995</v>
      </c>
      <c r="J28" s="14">
        <f t="shared" si="19"/>
        <v>619.79999999999995</v>
      </c>
      <c r="K28" s="8">
        <f t="shared" si="5"/>
        <v>1</v>
      </c>
      <c r="L28" s="8">
        <f t="shared" si="6"/>
        <v>1</v>
      </c>
    </row>
    <row r="29" spans="1:12" ht="66" x14ac:dyDescent="0.25">
      <c r="A29" s="17" t="s">
        <v>69</v>
      </c>
      <c r="B29" s="20" t="s">
        <v>81</v>
      </c>
      <c r="C29" s="25" t="s">
        <v>8</v>
      </c>
      <c r="D29" s="4" t="s">
        <v>44</v>
      </c>
      <c r="E29" s="23">
        <f t="shared" si="14"/>
        <v>922.5</v>
      </c>
      <c r="F29" s="34">
        <v>922.5</v>
      </c>
      <c r="G29" s="13">
        <f t="shared" si="11"/>
        <v>922.5</v>
      </c>
      <c r="H29" s="14">
        <v>922.5</v>
      </c>
      <c r="I29" s="13">
        <f t="shared" ref="I29" si="21">SUM(J29:J29)</f>
        <v>922.5</v>
      </c>
      <c r="J29" s="14">
        <f t="shared" si="19"/>
        <v>922.5</v>
      </c>
      <c r="K29" s="8">
        <f t="shared" si="5"/>
        <v>1</v>
      </c>
      <c r="L29" s="8">
        <f t="shared" si="6"/>
        <v>1</v>
      </c>
    </row>
    <row r="30" spans="1:12" ht="66" x14ac:dyDescent="0.25">
      <c r="A30" s="17" t="s">
        <v>85</v>
      </c>
      <c r="B30" s="20" t="s">
        <v>86</v>
      </c>
      <c r="C30" s="25" t="s">
        <v>8</v>
      </c>
      <c r="D30" s="4" t="s">
        <v>44</v>
      </c>
      <c r="E30" s="23">
        <f t="shared" ref="E30" si="22">F30</f>
        <v>610.20000000000005</v>
      </c>
      <c r="F30" s="34">
        <v>610.20000000000005</v>
      </c>
      <c r="G30" s="13">
        <f t="shared" ref="G30" si="23">SUM(H30:H30)</f>
        <v>610.1</v>
      </c>
      <c r="H30" s="14">
        <v>610.1</v>
      </c>
      <c r="I30" s="13">
        <f t="shared" ref="I30" si="24">SUM(J30:J30)</f>
        <v>610.1</v>
      </c>
      <c r="J30" s="14">
        <f t="shared" si="19"/>
        <v>610.1</v>
      </c>
      <c r="K30" s="8">
        <f t="shared" si="5"/>
        <v>0.99983611930514582</v>
      </c>
      <c r="L30" s="8">
        <f t="shared" si="6"/>
        <v>0.99983611930514582</v>
      </c>
    </row>
    <row r="31" spans="1:12" ht="115.5" x14ac:dyDescent="0.25">
      <c r="A31" s="17" t="s">
        <v>139</v>
      </c>
      <c r="B31" s="20" t="s">
        <v>141</v>
      </c>
      <c r="C31" s="25" t="s">
        <v>8</v>
      </c>
      <c r="D31" s="4" t="s">
        <v>44</v>
      </c>
      <c r="E31" s="23">
        <f t="shared" ref="E31:E32" si="25">F31</f>
        <v>553.1</v>
      </c>
      <c r="F31" s="43">
        <v>553.1</v>
      </c>
      <c r="G31" s="13">
        <f t="shared" ref="G31:G32" si="26">SUM(H31:H31)</f>
        <v>553.1</v>
      </c>
      <c r="H31" s="14">
        <v>553.1</v>
      </c>
      <c r="I31" s="13">
        <f t="shared" ref="I31:I32" si="27">SUM(J31:J31)</f>
        <v>553.1</v>
      </c>
      <c r="J31" s="14">
        <f t="shared" ref="J31:J32" si="28">H31</f>
        <v>553.1</v>
      </c>
      <c r="K31" s="8">
        <f t="shared" ref="K31:K32" si="29">G31/E31</f>
        <v>1</v>
      </c>
      <c r="L31" s="8">
        <f t="shared" ref="L31:L32" si="30">I31/E31</f>
        <v>1</v>
      </c>
    </row>
    <row r="32" spans="1:12" ht="49.5" x14ac:dyDescent="0.25">
      <c r="A32" s="17" t="s">
        <v>140</v>
      </c>
      <c r="B32" s="20" t="s">
        <v>142</v>
      </c>
      <c r="C32" s="25" t="s">
        <v>8</v>
      </c>
      <c r="D32" s="4" t="s">
        <v>44</v>
      </c>
      <c r="E32" s="23">
        <f t="shared" si="25"/>
        <v>62.8</v>
      </c>
      <c r="F32" s="43">
        <v>62.8</v>
      </c>
      <c r="G32" s="13">
        <f t="shared" si="26"/>
        <v>61.7</v>
      </c>
      <c r="H32" s="14">
        <v>61.7</v>
      </c>
      <c r="I32" s="13">
        <f t="shared" si="27"/>
        <v>61.7</v>
      </c>
      <c r="J32" s="14">
        <f t="shared" si="28"/>
        <v>61.7</v>
      </c>
      <c r="K32" s="8">
        <f t="shared" si="29"/>
        <v>0.98248407643312108</v>
      </c>
      <c r="L32" s="8">
        <f t="shared" si="30"/>
        <v>0.98248407643312108</v>
      </c>
    </row>
    <row r="33" spans="1:12" x14ac:dyDescent="0.25">
      <c r="A33" s="21" t="s">
        <v>70</v>
      </c>
      <c r="B33" s="104" t="s">
        <v>71</v>
      </c>
      <c r="C33" s="104"/>
      <c r="D33" s="104"/>
      <c r="E33" s="24">
        <f>SUM(E34:E40)</f>
        <v>2940.6</v>
      </c>
      <c r="F33" s="24">
        <f t="shared" ref="F33:J33" si="31">SUM(F34:F40)</f>
        <v>2940.6</v>
      </c>
      <c r="G33" s="24">
        <f t="shared" si="31"/>
        <v>2940.4720000000002</v>
      </c>
      <c r="H33" s="24">
        <f t="shared" si="31"/>
        <v>2940.4720000000002</v>
      </c>
      <c r="I33" s="24">
        <f t="shared" si="31"/>
        <v>2940.4720000000002</v>
      </c>
      <c r="J33" s="24">
        <f t="shared" si="31"/>
        <v>2940.4720000000002</v>
      </c>
      <c r="K33" s="8">
        <f t="shared" si="5"/>
        <v>0.99995647146840794</v>
      </c>
      <c r="L33" s="8">
        <f t="shared" si="6"/>
        <v>0.99995647146840794</v>
      </c>
    </row>
    <row r="34" spans="1:12" ht="66" x14ac:dyDescent="0.25">
      <c r="A34" s="17" t="s">
        <v>72</v>
      </c>
      <c r="B34" s="26" t="s">
        <v>74</v>
      </c>
      <c r="C34" s="4" t="s">
        <v>8</v>
      </c>
      <c r="D34" s="4" t="s">
        <v>1</v>
      </c>
      <c r="E34" s="23">
        <f t="shared" ref="E34" si="32">F34</f>
        <v>683.8</v>
      </c>
      <c r="F34" s="34">
        <v>683.8</v>
      </c>
      <c r="G34" s="13">
        <f t="shared" ref="G34" si="33">SUM(H34:H34)</f>
        <v>683.77200000000005</v>
      </c>
      <c r="H34" s="14">
        <v>683.77200000000005</v>
      </c>
      <c r="I34" s="13">
        <f t="shared" ref="I34" si="34">SUM(J34:J34)</f>
        <v>683.77200000000005</v>
      </c>
      <c r="J34" s="14">
        <f t="shared" ref="J34:J40" si="35">H34</f>
        <v>683.77200000000005</v>
      </c>
      <c r="K34" s="8">
        <f t="shared" si="5"/>
        <v>0.99995905235448979</v>
      </c>
      <c r="L34" s="8">
        <f t="shared" si="6"/>
        <v>0.99995905235448979</v>
      </c>
    </row>
    <row r="35" spans="1:12" ht="82.5" x14ac:dyDescent="0.25">
      <c r="A35" s="22" t="s">
        <v>73</v>
      </c>
      <c r="B35" s="27" t="s">
        <v>88</v>
      </c>
      <c r="C35" s="25" t="s">
        <v>8</v>
      </c>
      <c r="D35" s="4" t="s">
        <v>44</v>
      </c>
      <c r="E35" s="23">
        <f t="shared" ref="E35" si="36">F35</f>
        <v>269.7</v>
      </c>
      <c r="F35" s="34">
        <v>269.7</v>
      </c>
      <c r="G35" s="13">
        <f t="shared" ref="G35" si="37">SUM(H35:H35)</f>
        <v>269.60000000000002</v>
      </c>
      <c r="H35" s="14">
        <v>269.60000000000002</v>
      </c>
      <c r="I35" s="13">
        <f t="shared" ref="I35" si="38">SUM(J35:J35)</f>
        <v>269.60000000000002</v>
      </c>
      <c r="J35" s="14">
        <f t="shared" si="35"/>
        <v>269.60000000000002</v>
      </c>
      <c r="K35" s="8">
        <f t="shared" si="5"/>
        <v>0.99962921764924006</v>
      </c>
      <c r="L35" s="8">
        <f t="shared" si="6"/>
        <v>0.99962921764924006</v>
      </c>
    </row>
    <row r="36" spans="1:12" ht="82.5" x14ac:dyDescent="0.25">
      <c r="A36" s="22" t="s">
        <v>132</v>
      </c>
      <c r="B36" s="20" t="s">
        <v>113</v>
      </c>
      <c r="C36" s="4" t="s">
        <v>8</v>
      </c>
      <c r="D36" s="4" t="s">
        <v>44</v>
      </c>
      <c r="E36" s="23">
        <f t="shared" ref="E36:E37" si="39">F36</f>
        <v>460</v>
      </c>
      <c r="F36" s="43">
        <v>460</v>
      </c>
      <c r="G36" s="13">
        <f t="shared" ref="G36:G37" si="40">SUM(H36:H36)</f>
        <v>460</v>
      </c>
      <c r="H36" s="14">
        <v>460</v>
      </c>
      <c r="I36" s="13">
        <f t="shared" ref="I36:I37" si="41">SUM(J36:J36)</f>
        <v>460</v>
      </c>
      <c r="J36" s="14">
        <f t="shared" si="35"/>
        <v>460</v>
      </c>
      <c r="K36" s="8">
        <f t="shared" si="5"/>
        <v>1</v>
      </c>
      <c r="L36" s="8">
        <f t="shared" si="6"/>
        <v>1</v>
      </c>
    </row>
    <row r="37" spans="1:12" ht="66" x14ac:dyDescent="0.25">
      <c r="A37" s="22" t="s">
        <v>87</v>
      </c>
      <c r="B37" s="20" t="s">
        <v>114</v>
      </c>
      <c r="C37" s="4" t="s">
        <v>8</v>
      </c>
      <c r="D37" s="4" t="s">
        <v>44</v>
      </c>
      <c r="E37" s="23">
        <f t="shared" si="39"/>
        <v>414</v>
      </c>
      <c r="F37" s="43">
        <v>414</v>
      </c>
      <c r="G37" s="13">
        <f t="shared" si="40"/>
        <v>414</v>
      </c>
      <c r="H37" s="14">
        <v>414</v>
      </c>
      <c r="I37" s="13">
        <f t="shared" si="41"/>
        <v>414</v>
      </c>
      <c r="J37" s="14">
        <f t="shared" si="35"/>
        <v>414</v>
      </c>
      <c r="K37" s="8">
        <f t="shared" si="5"/>
        <v>1</v>
      </c>
      <c r="L37" s="8">
        <f t="shared" si="6"/>
        <v>1</v>
      </c>
    </row>
    <row r="38" spans="1:12" ht="66" x14ac:dyDescent="0.25">
      <c r="A38" s="22" t="s">
        <v>115</v>
      </c>
      <c r="B38" s="20" t="s">
        <v>143</v>
      </c>
      <c r="C38" s="4" t="s">
        <v>8</v>
      </c>
      <c r="D38" s="4" t="s">
        <v>44</v>
      </c>
      <c r="E38" s="23">
        <f t="shared" ref="E38:E40" si="42">F38</f>
        <v>167.9</v>
      </c>
      <c r="F38" s="43">
        <v>167.9</v>
      </c>
      <c r="G38" s="13">
        <f t="shared" ref="G38:G40" si="43">SUM(H38:H38)</f>
        <v>167.9</v>
      </c>
      <c r="H38" s="14">
        <v>167.9</v>
      </c>
      <c r="I38" s="13">
        <f t="shared" ref="I38:I40" si="44">SUM(J38:J38)</f>
        <v>167.9</v>
      </c>
      <c r="J38" s="14">
        <f t="shared" si="35"/>
        <v>167.9</v>
      </c>
      <c r="K38" s="8">
        <f t="shared" ref="K38:K40" si="45">G38/E38</f>
        <v>1</v>
      </c>
      <c r="L38" s="8">
        <f t="shared" ref="L38:L40" si="46">I38/E38</f>
        <v>1</v>
      </c>
    </row>
    <row r="39" spans="1:12" ht="49.5" x14ac:dyDescent="0.25">
      <c r="A39" s="22" t="s">
        <v>116</v>
      </c>
      <c r="B39" s="20" t="s">
        <v>144</v>
      </c>
      <c r="C39" s="4" t="s">
        <v>8</v>
      </c>
      <c r="D39" s="4" t="s">
        <v>44</v>
      </c>
      <c r="E39" s="23">
        <f t="shared" si="42"/>
        <v>751.6</v>
      </c>
      <c r="F39" s="43">
        <v>751.6</v>
      </c>
      <c r="G39" s="13">
        <f t="shared" si="43"/>
        <v>751.6</v>
      </c>
      <c r="H39" s="14">
        <v>751.6</v>
      </c>
      <c r="I39" s="13">
        <f t="shared" si="44"/>
        <v>751.6</v>
      </c>
      <c r="J39" s="14">
        <f t="shared" si="35"/>
        <v>751.6</v>
      </c>
      <c r="K39" s="8">
        <f t="shared" si="45"/>
        <v>1</v>
      </c>
      <c r="L39" s="8">
        <f t="shared" si="46"/>
        <v>1</v>
      </c>
    </row>
    <row r="40" spans="1:12" ht="66" x14ac:dyDescent="0.25">
      <c r="A40" s="22" t="s">
        <v>154</v>
      </c>
      <c r="B40" s="20" t="s">
        <v>145</v>
      </c>
      <c r="C40" s="4" t="s">
        <v>8</v>
      </c>
      <c r="D40" s="4" t="s">
        <v>44</v>
      </c>
      <c r="E40" s="23">
        <f t="shared" si="42"/>
        <v>193.6</v>
      </c>
      <c r="F40" s="43">
        <v>193.6</v>
      </c>
      <c r="G40" s="13">
        <f t="shared" si="43"/>
        <v>193.6</v>
      </c>
      <c r="H40" s="14">
        <v>193.6</v>
      </c>
      <c r="I40" s="13">
        <f t="shared" si="44"/>
        <v>193.6</v>
      </c>
      <c r="J40" s="14">
        <f t="shared" si="35"/>
        <v>193.6</v>
      </c>
      <c r="K40" s="8">
        <f t="shared" si="45"/>
        <v>1</v>
      </c>
      <c r="L40" s="8">
        <f t="shared" si="46"/>
        <v>1</v>
      </c>
    </row>
    <row r="41" spans="1:12" x14ac:dyDescent="0.25">
      <c r="A41" s="21" t="s">
        <v>75</v>
      </c>
      <c r="B41" s="104" t="s">
        <v>76</v>
      </c>
      <c r="C41" s="104"/>
      <c r="D41" s="104"/>
      <c r="E41" s="24">
        <f>SUM(E42:E46)</f>
        <v>2585.1999999999998</v>
      </c>
      <c r="F41" s="24">
        <f t="shared" ref="F41:J41" si="47">SUM(F42:F46)</f>
        <v>2585.1999999999998</v>
      </c>
      <c r="G41" s="24">
        <f t="shared" si="47"/>
        <v>2573.6999999999998</v>
      </c>
      <c r="H41" s="24">
        <f t="shared" si="47"/>
        <v>2573.6999999999998</v>
      </c>
      <c r="I41" s="24">
        <f t="shared" si="47"/>
        <v>2573.6999999999998</v>
      </c>
      <c r="J41" s="24">
        <f t="shared" si="47"/>
        <v>2573.6999999999998</v>
      </c>
      <c r="K41" s="8">
        <f t="shared" si="5"/>
        <v>0.99555160142348753</v>
      </c>
      <c r="L41" s="8">
        <f t="shared" si="6"/>
        <v>0.99555160142348753</v>
      </c>
    </row>
    <row r="42" spans="1:12" ht="99" x14ac:dyDescent="0.25">
      <c r="A42" s="22" t="s">
        <v>77</v>
      </c>
      <c r="B42" s="18" t="s">
        <v>125</v>
      </c>
      <c r="C42" s="4" t="s">
        <v>8</v>
      </c>
      <c r="D42" s="4" t="s">
        <v>44</v>
      </c>
      <c r="E42" s="23">
        <f>F42</f>
        <v>2300</v>
      </c>
      <c r="F42" s="34">
        <v>2300</v>
      </c>
      <c r="G42" s="13">
        <f>SUM(H42:H42)</f>
        <v>2288.5</v>
      </c>
      <c r="H42" s="14">
        <v>2288.5</v>
      </c>
      <c r="I42" s="13">
        <f>SUM(J42:J42)</f>
        <v>2288.5</v>
      </c>
      <c r="J42" s="14">
        <f>H42</f>
        <v>2288.5</v>
      </c>
      <c r="K42" s="8">
        <f t="shared" si="5"/>
        <v>0.995</v>
      </c>
      <c r="L42" s="8">
        <f t="shared" si="6"/>
        <v>0.995</v>
      </c>
    </row>
    <row r="43" spans="1:12" ht="66" x14ac:dyDescent="0.25">
      <c r="A43" s="22" t="s">
        <v>150</v>
      </c>
      <c r="B43" s="18" t="s">
        <v>146</v>
      </c>
      <c r="C43" s="4" t="s">
        <v>8</v>
      </c>
      <c r="D43" s="4" t="s">
        <v>44</v>
      </c>
      <c r="E43" s="23">
        <f>F43</f>
        <v>41.5</v>
      </c>
      <c r="F43" s="43">
        <v>41.5</v>
      </c>
      <c r="G43" s="13">
        <f>SUM(H43:H43)</f>
        <v>41.5</v>
      </c>
      <c r="H43" s="14">
        <v>41.5</v>
      </c>
      <c r="I43" s="13">
        <f>SUM(J43:J43)</f>
        <v>41.5</v>
      </c>
      <c r="J43" s="14">
        <f>H43</f>
        <v>41.5</v>
      </c>
      <c r="K43" s="8">
        <f t="shared" ref="K43:K45" si="48">G43/E43</f>
        <v>1</v>
      </c>
      <c r="L43" s="8">
        <f t="shared" ref="L43:L45" si="49">I43/E43</f>
        <v>1</v>
      </c>
    </row>
    <row r="44" spans="1:12" ht="132" x14ac:dyDescent="0.25">
      <c r="A44" s="22" t="s">
        <v>151</v>
      </c>
      <c r="B44" s="18" t="s">
        <v>147</v>
      </c>
      <c r="C44" s="4" t="s">
        <v>8</v>
      </c>
      <c r="D44" s="4" t="s">
        <v>44</v>
      </c>
      <c r="E44" s="23">
        <f>F44</f>
        <v>68.7</v>
      </c>
      <c r="F44" s="43">
        <v>68.7</v>
      </c>
      <c r="G44" s="13">
        <f>SUM(H44:H44)</f>
        <v>68.7</v>
      </c>
      <c r="H44" s="14">
        <v>68.7</v>
      </c>
      <c r="I44" s="13">
        <f>SUM(J44:J44)</f>
        <v>68.7</v>
      </c>
      <c r="J44" s="14">
        <f>H44</f>
        <v>68.7</v>
      </c>
      <c r="K44" s="8">
        <f t="shared" si="48"/>
        <v>1</v>
      </c>
      <c r="L44" s="8">
        <f t="shared" si="49"/>
        <v>1</v>
      </c>
    </row>
    <row r="45" spans="1:12" ht="132" x14ac:dyDescent="0.25">
      <c r="A45" s="22" t="s">
        <v>152</v>
      </c>
      <c r="B45" s="18" t="s">
        <v>148</v>
      </c>
      <c r="C45" s="4" t="s">
        <v>8</v>
      </c>
      <c r="D45" s="4" t="s">
        <v>44</v>
      </c>
      <c r="E45" s="23">
        <f>F45</f>
        <v>98</v>
      </c>
      <c r="F45" s="43">
        <v>98</v>
      </c>
      <c r="G45" s="13">
        <f>SUM(H45:H45)</f>
        <v>98</v>
      </c>
      <c r="H45" s="14">
        <v>98</v>
      </c>
      <c r="I45" s="13">
        <f>SUM(J45:J45)</f>
        <v>98</v>
      </c>
      <c r="J45" s="14">
        <f>H45</f>
        <v>98</v>
      </c>
      <c r="K45" s="8">
        <f t="shared" si="48"/>
        <v>1</v>
      </c>
      <c r="L45" s="8">
        <f t="shared" si="49"/>
        <v>1</v>
      </c>
    </row>
    <row r="46" spans="1:12" ht="132" x14ac:dyDescent="0.25">
      <c r="A46" s="22" t="s">
        <v>153</v>
      </c>
      <c r="B46" s="18" t="s">
        <v>149</v>
      </c>
      <c r="C46" s="4" t="s">
        <v>8</v>
      </c>
      <c r="D46" s="4" t="s">
        <v>44</v>
      </c>
      <c r="E46" s="23">
        <f>F46</f>
        <v>77</v>
      </c>
      <c r="F46" s="43">
        <v>77</v>
      </c>
      <c r="G46" s="13">
        <f>SUM(H46:H46)</f>
        <v>77</v>
      </c>
      <c r="H46" s="14">
        <v>77</v>
      </c>
      <c r="I46" s="13">
        <f>SUM(J46:J46)</f>
        <v>77</v>
      </c>
      <c r="J46" s="14">
        <f>H46</f>
        <v>77</v>
      </c>
      <c r="K46" s="8">
        <f t="shared" ref="K46" si="50">G46/E46</f>
        <v>1</v>
      </c>
      <c r="L46" s="8">
        <f t="shared" ref="L46" si="51">I46/E46</f>
        <v>1</v>
      </c>
    </row>
    <row r="47" spans="1:12" x14ac:dyDescent="0.25">
      <c r="B47" s="105" t="s">
        <v>26</v>
      </c>
      <c r="C47" s="105"/>
      <c r="D47" s="105"/>
      <c r="E47" s="9">
        <f>E13+E6+E33+E41</f>
        <v>14027.8</v>
      </c>
      <c r="F47" s="9">
        <f t="shared" ref="F47:J47" si="52">F13+F6+F33+F41</f>
        <v>14027.8</v>
      </c>
      <c r="G47" s="9">
        <f t="shared" si="52"/>
        <v>13282.971999999998</v>
      </c>
      <c r="H47" s="9">
        <f t="shared" si="52"/>
        <v>13282.971999999998</v>
      </c>
      <c r="I47" s="9">
        <f t="shared" si="52"/>
        <v>13282.971999999998</v>
      </c>
      <c r="J47" s="9">
        <f t="shared" si="52"/>
        <v>13282.971999999998</v>
      </c>
      <c r="K47" s="8">
        <f t="shared" si="5"/>
        <v>0.9469034346084203</v>
      </c>
      <c r="L47" s="8">
        <f t="shared" si="6"/>
        <v>0.9469034346084203</v>
      </c>
    </row>
    <row r="49" spans="5:8" x14ac:dyDescent="0.25">
      <c r="E49" s="28"/>
    </row>
    <row r="50" spans="5:8" x14ac:dyDescent="0.25">
      <c r="G50" s="29"/>
      <c r="H50" s="29"/>
    </row>
    <row r="52" spans="5:8" ht="30.75" customHeight="1" x14ac:dyDescent="0.25">
      <c r="E52" s="28"/>
      <c r="H52" s="29"/>
    </row>
    <row r="54" spans="5:8" ht="18.75" customHeight="1" x14ac:dyDescent="0.25"/>
    <row r="55" spans="5:8" ht="18.75" customHeight="1" x14ac:dyDescent="0.25"/>
    <row r="57" spans="5:8" x14ac:dyDescent="0.25">
      <c r="F57" s="41"/>
    </row>
    <row r="58" spans="5:8" ht="18.75" customHeight="1" x14ac:dyDescent="0.25">
      <c r="F58" s="42"/>
    </row>
    <row r="60" spans="5:8" ht="18.75" customHeight="1" x14ac:dyDescent="0.25"/>
    <row r="61" spans="5:8" ht="18.75" customHeight="1" x14ac:dyDescent="0.25"/>
  </sheetData>
  <mergeCells count="17">
    <mergeCell ref="B6:D6"/>
    <mergeCell ref="A1:L1"/>
    <mergeCell ref="A2:L2"/>
    <mergeCell ref="A3:A4"/>
    <mergeCell ref="B3:B4"/>
    <mergeCell ref="C3:C4"/>
    <mergeCell ref="D3:D4"/>
    <mergeCell ref="I3:J3"/>
    <mergeCell ref="K3:K4"/>
    <mergeCell ref="L3:L4"/>
    <mergeCell ref="E3:F3"/>
    <mergeCell ref="G3:H3"/>
    <mergeCell ref="B13:D13"/>
    <mergeCell ref="B14:D14"/>
    <mergeCell ref="B33:D33"/>
    <mergeCell ref="B41:D41"/>
    <mergeCell ref="B47:D47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0"/>
  <sheetViews>
    <sheetView view="pageBreakPreview" topLeftCell="A37" zoomScale="90" zoomScaleNormal="100" zoomScaleSheetLayoutView="90" workbookViewId="0">
      <selection activeCell="J8" sqref="J8"/>
    </sheetView>
  </sheetViews>
  <sheetFormatPr defaultRowHeight="15.75" x14ac:dyDescent="0.25"/>
  <cols>
    <col min="1" max="1" width="6.5703125" style="1" customWidth="1"/>
    <col min="2" max="2" width="41.85546875" style="1" customWidth="1"/>
    <col min="3" max="3" width="14" style="1" hidden="1" customWidth="1"/>
    <col min="4" max="4" width="11.42578125" style="1" hidden="1" customWidth="1"/>
    <col min="5" max="5" width="33" style="1" customWidth="1"/>
    <col min="6" max="6" width="24.140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120" width="9.140625" style="1"/>
    <col min="121" max="121" width="6.5703125" style="1" customWidth="1"/>
    <col min="122" max="122" width="35.28515625" style="1" customWidth="1"/>
    <col min="123" max="123" width="14" style="1" customWidth="1"/>
    <col min="124" max="124" width="11.42578125" style="1" customWidth="1"/>
    <col min="125" max="125" width="21.7109375" style="1" customWidth="1"/>
    <col min="126" max="126" width="13.7109375" style="1" customWidth="1"/>
    <col min="127" max="127" width="14.85546875" style="1" customWidth="1"/>
    <col min="128" max="128" width="19.5703125" style="1" customWidth="1"/>
    <col min="129" max="129" width="13.7109375" style="1" customWidth="1"/>
    <col min="130" max="130" width="14.7109375" style="1" customWidth="1"/>
    <col min="131" max="132" width="14.140625" style="1" customWidth="1"/>
    <col min="133" max="133" width="15.140625" style="1" customWidth="1"/>
    <col min="134" max="134" width="21.5703125" style="1" customWidth="1"/>
    <col min="135" max="16384" width="9.140625" style="1"/>
  </cols>
  <sheetData>
    <row r="1" spans="1:13" ht="41.25" customHeight="1" x14ac:dyDescent="0.25">
      <c r="A1" s="113" t="s">
        <v>157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24" customHeight="1" x14ac:dyDescent="0.25">
      <c r="A2" s="113" t="s">
        <v>136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24" customHeight="1" x14ac:dyDescent="0.25">
      <c r="A3" s="114" t="s">
        <v>9</v>
      </c>
      <c r="B3" s="114" t="s">
        <v>10</v>
      </c>
      <c r="C3" s="115" t="s">
        <v>11</v>
      </c>
      <c r="D3" s="116"/>
      <c r="E3" s="114" t="s">
        <v>12</v>
      </c>
      <c r="F3" s="114" t="s">
        <v>13</v>
      </c>
      <c r="G3" s="114" t="s">
        <v>14</v>
      </c>
      <c r="H3" s="114" t="s">
        <v>15</v>
      </c>
      <c r="I3" s="117" t="s">
        <v>84</v>
      </c>
      <c r="J3" s="117" t="s">
        <v>16</v>
      </c>
      <c r="K3" s="114" t="s">
        <v>17</v>
      </c>
      <c r="L3" s="114"/>
      <c r="M3" s="114"/>
    </row>
    <row r="4" spans="1:13" ht="15" customHeight="1" x14ac:dyDescent="0.25">
      <c r="A4" s="114"/>
      <c r="B4" s="114"/>
      <c r="C4" s="117" t="s">
        <v>18</v>
      </c>
      <c r="D4" s="117" t="s">
        <v>19</v>
      </c>
      <c r="E4" s="114"/>
      <c r="F4" s="114"/>
      <c r="G4" s="114"/>
      <c r="H4" s="114"/>
      <c r="I4" s="118"/>
      <c r="J4" s="118"/>
      <c r="K4" s="114" t="s">
        <v>20</v>
      </c>
      <c r="L4" s="117" t="s">
        <v>21</v>
      </c>
      <c r="M4" s="114" t="s">
        <v>22</v>
      </c>
    </row>
    <row r="5" spans="1:13" ht="31.5" customHeight="1" x14ac:dyDescent="0.25">
      <c r="A5" s="114"/>
      <c r="B5" s="114"/>
      <c r="C5" s="119"/>
      <c r="D5" s="119"/>
      <c r="E5" s="114"/>
      <c r="F5" s="114"/>
      <c r="G5" s="114"/>
      <c r="H5" s="114"/>
      <c r="I5" s="119"/>
      <c r="J5" s="119"/>
      <c r="K5" s="114"/>
      <c r="L5" s="119"/>
      <c r="M5" s="114"/>
    </row>
    <row r="6" spans="1:13" x14ac:dyDescent="0.25">
      <c r="A6" s="31">
        <v>1</v>
      </c>
      <c r="B6" s="31">
        <v>2</v>
      </c>
      <c r="C6" s="31">
        <f>B6+1</f>
        <v>3</v>
      </c>
      <c r="D6" s="31">
        <f t="shared" ref="D6:K6" si="0">C6+1</f>
        <v>4</v>
      </c>
      <c r="E6" s="31">
        <v>3</v>
      </c>
      <c r="F6" s="31">
        <f t="shared" si="0"/>
        <v>4</v>
      </c>
      <c r="G6" s="31">
        <f t="shared" si="0"/>
        <v>5</v>
      </c>
      <c r="H6" s="31">
        <f t="shared" si="0"/>
        <v>6</v>
      </c>
      <c r="I6" s="31">
        <f t="shared" si="0"/>
        <v>7</v>
      </c>
      <c r="J6" s="31">
        <f t="shared" si="0"/>
        <v>8</v>
      </c>
      <c r="K6" s="31">
        <f t="shared" si="0"/>
        <v>9</v>
      </c>
      <c r="L6" s="31">
        <v>10</v>
      </c>
      <c r="M6" s="31">
        <v>11</v>
      </c>
    </row>
    <row r="7" spans="1:13" s="3" customFormat="1" ht="30.75" customHeight="1" x14ac:dyDescent="0.25">
      <c r="A7" s="126">
        <v>1</v>
      </c>
      <c r="B7" s="123" t="s">
        <v>35</v>
      </c>
      <c r="C7" s="50"/>
      <c r="D7" s="50"/>
      <c r="E7" s="51" t="s">
        <v>110</v>
      </c>
      <c r="F7" s="52" t="s">
        <v>108</v>
      </c>
      <c r="G7" s="126" t="s">
        <v>109</v>
      </c>
      <c r="H7" s="49">
        <v>2023</v>
      </c>
      <c r="I7" s="54">
        <v>10000</v>
      </c>
      <c r="J7" s="53"/>
      <c r="K7" s="140">
        <f>M7</f>
        <v>17</v>
      </c>
      <c r="L7" s="53"/>
      <c r="M7" s="137">
        <f>имущество!G7</f>
        <v>17</v>
      </c>
    </row>
    <row r="8" spans="1:13" s="3" customFormat="1" ht="22.5" customHeight="1" x14ac:dyDescent="0.25">
      <c r="A8" s="128"/>
      <c r="B8" s="125"/>
      <c r="C8" s="50"/>
      <c r="D8" s="50"/>
      <c r="E8" s="51" t="s">
        <v>176</v>
      </c>
      <c r="F8" s="52" t="s">
        <v>108</v>
      </c>
      <c r="G8" s="128"/>
      <c r="H8" s="49">
        <v>2023</v>
      </c>
      <c r="I8" s="54">
        <v>7000</v>
      </c>
      <c r="J8" s="53"/>
      <c r="K8" s="141"/>
      <c r="L8" s="53"/>
      <c r="M8" s="139"/>
    </row>
    <row r="9" spans="1:13" s="3" customFormat="1" ht="78.75" customHeight="1" x14ac:dyDescent="0.25">
      <c r="A9" s="126">
        <v>2</v>
      </c>
      <c r="B9" s="123" t="s">
        <v>39</v>
      </c>
      <c r="C9" s="50"/>
      <c r="D9" s="50"/>
      <c r="E9" s="56" t="s">
        <v>97</v>
      </c>
      <c r="F9" s="126" t="s">
        <v>83</v>
      </c>
      <c r="G9" s="126" t="s">
        <v>1</v>
      </c>
      <c r="H9" s="49"/>
      <c r="I9" s="54">
        <v>68157.78</v>
      </c>
      <c r="J9" s="57"/>
      <c r="K9" s="137">
        <f>M9</f>
        <v>3559.5</v>
      </c>
      <c r="L9" s="54"/>
      <c r="M9" s="137">
        <f>имущество!G10</f>
        <v>3559.5</v>
      </c>
    </row>
    <row r="10" spans="1:13" s="3" customFormat="1" ht="63" x14ac:dyDescent="0.25">
      <c r="A10" s="127"/>
      <c r="B10" s="124"/>
      <c r="C10" s="50"/>
      <c r="D10" s="50"/>
      <c r="E10" s="49" t="s">
        <v>98</v>
      </c>
      <c r="F10" s="127"/>
      <c r="G10" s="127"/>
      <c r="H10" s="53"/>
      <c r="I10" s="54">
        <v>48142.26</v>
      </c>
      <c r="J10" s="57"/>
      <c r="K10" s="138"/>
      <c r="L10" s="54"/>
      <c r="M10" s="138"/>
    </row>
    <row r="11" spans="1:13" s="3" customFormat="1" ht="63" x14ac:dyDescent="0.25">
      <c r="A11" s="127"/>
      <c r="B11" s="124"/>
      <c r="C11" s="50"/>
      <c r="D11" s="50"/>
      <c r="E11" s="49" t="s">
        <v>99</v>
      </c>
      <c r="F11" s="127"/>
      <c r="G11" s="127"/>
      <c r="H11" s="53"/>
      <c r="I11" s="54">
        <v>32095.26</v>
      </c>
      <c r="J11" s="57"/>
      <c r="K11" s="138"/>
      <c r="L11" s="54"/>
      <c r="M11" s="138"/>
    </row>
    <row r="12" spans="1:13" s="3" customFormat="1" ht="63" x14ac:dyDescent="0.25">
      <c r="A12" s="127"/>
      <c r="B12" s="124"/>
      <c r="C12" s="50"/>
      <c r="D12" s="50"/>
      <c r="E12" s="49" t="s">
        <v>100</v>
      </c>
      <c r="F12" s="127"/>
      <c r="G12" s="127"/>
      <c r="H12" s="53"/>
      <c r="I12" s="54">
        <v>32095.26</v>
      </c>
      <c r="J12" s="57"/>
      <c r="K12" s="138"/>
      <c r="L12" s="54"/>
      <c r="M12" s="138"/>
    </row>
    <row r="13" spans="1:13" s="3" customFormat="1" ht="31.5" x14ac:dyDescent="0.25">
      <c r="A13" s="127"/>
      <c r="B13" s="124"/>
      <c r="C13" s="50"/>
      <c r="D13" s="50"/>
      <c r="E13" s="56" t="s">
        <v>101</v>
      </c>
      <c r="F13" s="127"/>
      <c r="G13" s="127"/>
      <c r="H13" s="53"/>
      <c r="I13" s="54">
        <v>52536.99</v>
      </c>
      <c r="J13" s="57"/>
      <c r="K13" s="138"/>
      <c r="L13" s="54"/>
      <c r="M13" s="138"/>
    </row>
    <row r="14" spans="1:13" s="3" customFormat="1" ht="31.5" x14ac:dyDescent="0.25">
      <c r="A14" s="127"/>
      <c r="B14" s="124"/>
      <c r="C14" s="50"/>
      <c r="D14" s="50"/>
      <c r="E14" s="56" t="s">
        <v>103</v>
      </c>
      <c r="F14" s="127"/>
      <c r="G14" s="127"/>
      <c r="H14" s="53"/>
      <c r="I14" s="54">
        <v>1970866.18</v>
      </c>
      <c r="J14" s="57"/>
      <c r="K14" s="138"/>
      <c r="L14" s="54"/>
      <c r="M14" s="138"/>
    </row>
    <row r="15" spans="1:13" s="3" customFormat="1" ht="31.5" x14ac:dyDescent="0.25">
      <c r="A15" s="127"/>
      <c r="B15" s="124"/>
      <c r="C15" s="50"/>
      <c r="D15" s="50"/>
      <c r="E15" s="56" t="s">
        <v>104</v>
      </c>
      <c r="F15" s="127"/>
      <c r="G15" s="127"/>
      <c r="H15" s="53"/>
      <c r="I15" s="54">
        <v>738047.52</v>
      </c>
      <c r="J15" s="57"/>
      <c r="K15" s="138"/>
      <c r="L15" s="54"/>
      <c r="M15" s="138"/>
    </row>
    <row r="16" spans="1:13" s="3" customFormat="1" ht="31.5" x14ac:dyDescent="0.25">
      <c r="A16" s="127"/>
      <c r="B16" s="124"/>
      <c r="C16" s="50"/>
      <c r="D16" s="50"/>
      <c r="E16" s="56" t="s">
        <v>105</v>
      </c>
      <c r="F16" s="127"/>
      <c r="G16" s="127"/>
      <c r="H16" s="53"/>
      <c r="I16" s="54">
        <v>125728.06</v>
      </c>
      <c r="J16" s="57"/>
      <c r="K16" s="138"/>
      <c r="L16" s="54"/>
      <c r="M16" s="138"/>
    </row>
    <row r="17" spans="1:13" s="3" customFormat="1" ht="31.5" x14ac:dyDescent="0.25">
      <c r="A17" s="127"/>
      <c r="B17" s="124"/>
      <c r="C17" s="50"/>
      <c r="D17" s="50"/>
      <c r="E17" s="56" t="s">
        <v>106</v>
      </c>
      <c r="F17" s="127"/>
      <c r="G17" s="127"/>
      <c r="H17" s="53"/>
      <c r="I17" s="85">
        <v>410069.72</v>
      </c>
      <c r="J17" s="53"/>
      <c r="K17" s="138"/>
      <c r="L17" s="53"/>
      <c r="M17" s="138"/>
    </row>
    <row r="18" spans="1:13" s="3" customFormat="1" ht="31.5" x14ac:dyDescent="0.25">
      <c r="A18" s="127"/>
      <c r="B18" s="124"/>
      <c r="C18" s="50"/>
      <c r="D18" s="50"/>
      <c r="E18" s="56" t="s">
        <v>102</v>
      </c>
      <c r="F18" s="127"/>
      <c r="G18" s="127"/>
      <c r="H18" s="53"/>
      <c r="I18" s="54">
        <v>70.75</v>
      </c>
      <c r="J18" s="53"/>
      <c r="K18" s="138"/>
      <c r="L18" s="53"/>
      <c r="M18" s="138"/>
    </row>
    <row r="19" spans="1:13" s="3" customFormat="1" ht="31.5" x14ac:dyDescent="0.25">
      <c r="A19" s="127"/>
      <c r="B19" s="124"/>
      <c r="C19" s="50"/>
      <c r="D19" s="50"/>
      <c r="E19" s="51" t="s">
        <v>107</v>
      </c>
      <c r="F19" s="127"/>
      <c r="G19" s="127"/>
      <c r="H19" s="53"/>
      <c r="I19" s="54">
        <v>5126.96</v>
      </c>
      <c r="J19" s="53"/>
      <c r="K19" s="138"/>
      <c r="L19" s="53"/>
      <c r="M19" s="138"/>
    </row>
    <row r="20" spans="1:13" s="3" customFormat="1" ht="31.5" x14ac:dyDescent="0.25">
      <c r="A20" s="127"/>
      <c r="B20" s="124"/>
      <c r="C20" s="50"/>
      <c r="D20" s="50"/>
      <c r="E20" s="51" t="s">
        <v>128</v>
      </c>
      <c r="F20" s="127"/>
      <c r="G20" s="127"/>
      <c r="H20" s="53"/>
      <c r="I20" s="85">
        <v>16047.62</v>
      </c>
      <c r="J20" s="53"/>
      <c r="K20" s="138"/>
      <c r="L20" s="53"/>
      <c r="M20" s="138"/>
    </row>
    <row r="21" spans="1:13" s="3" customFormat="1" ht="31.5" x14ac:dyDescent="0.25">
      <c r="A21" s="127"/>
      <c r="B21" s="124"/>
      <c r="C21" s="50"/>
      <c r="D21" s="50"/>
      <c r="E21" s="51" t="s">
        <v>129</v>
      </c>
      <c r="F21" s="127"/>
      <c r="G21" s="127"/>
      <c r="H21" s="53"/>
      <c r="I21" s="85">
        <v>10698.42</v>
      </c>
      <c r="J21" s="53"/>
      <c r="K21" s="138"/>
      <c r="L21" s="53"/>
      <c r="M21" s="138"/>
    </row>
    <row r="22" spans="1:13" s="3" customFormat="1" ht="31.5" x14ac:dyDescent="0.25">
      <c r="A22" s="127"/>
      <c r="B22" s="124"/>
      <c r="C22" s="50"/>
      <c r="D22" s="50"/>
      <c r="E22" s="51" t="s">
        <v>130</v>
      </c>
      <c r="F22" s="127"/>
      <c r="G22" s="127"/>
      <c r="H22" s="53"/>
      <c r="I22" s="85">
        <v>39135.46</v>
      </c>
      <c r="J22" s="53"/>
      <c r="K22" s="138"/>
      <c r="L22" s="53"/>
      <c r="M22" s="138"/>
    </row>
    <row r="23" spans="1:13" s="3" customFormat="1" ht="31.5" x14ac:dyDescent="0.25">
      <c r="A23" s="128"/>
      <c r="B23" s="125"/>
      <c r="C23" s="50"/>
      <c r="D23" s="50"/>
      <c r="E23" s="51" t="s">
        <v>131</v>
      </c>
      <c r="F23" s="128"/>
      <c r="G23" s="128"/>
      <c r="H23" s="53"/>
      <c r="I23" s="85">
        <v>10698.42</v>
      </c>
      <c r="J23" s="53"/>
      <c r="K23" s="139"/>
      <c r="L23" s="53"/>
      <c r="M23" s="139"/>
    </row>
    <row r="24" spans="1:13" s="3" customFormat="1" ht="63" x14ac:dyDescent="0.25">
      <c r="A24" s="88">
        <v>3</v>
      </c>
      <c r="B24" s="92" t="s">
        <v>137</v>
      </c>
      <c r="C24" s="50"/>
      <c r="D24" s="50"/>
      <c r="E24" s="51" t="s">
        <v>155</v>
      </c>
      <c r="F24" s="90" t="s">
        <v>156</v>
      </c>
      <c r="G24" s="94" t="s">
        <v>91</v>
      </c>
      <c r="H24" s="91">
        <v>45291</v>
      </c>
      <c r="I24" s="85">
        <v>32000</v>
      </c>
      <c r="J24" s="53"/>
      <c r="K24" s="55">
        <f t="shared" ref="K24" si="1">M24</f>
        <v>32</v>
      </c>
      <c r="L24" s="53"/>
      <c r="M24" s="55">
        <f>имущество!G12</f>
        <v>32</v>
      </c>
    </row>
    <row r="25" spans="1:13" s="3" customFormat="1" ht="69" customHeight="1" x14ac:dyDescent="0.25">
      <c r="A25" s="58">
        <v>4</v>
      </c>
      <c r="B25" s="59" t="s">
        <v>79</v>
      </c>
      <c r="C25" s="59"/>
      <c r="D25" s="59"/>
      <c r="E25" s="60" t="s">
        <v>117</v>
      </c>
      <c r="F25" s="61" t="s">
        <v>118</v>
      </c>
      <c r="G25" s="94" t="s">
        <v>91</v>
      </c>
      <c r="H25" s="47">
        <v>45107</v>
      </c>
      <c r="I25" s="62">
        <v>473400</v>
      </c>
      <c r="J25" s="63"/>
      <c r="K25" s="64">
        <f>M25</f>
        <v>473.4</v>
      </c>
      <c r="L25" s="64"/>
      <c r="M25" s="64">
        <v>473.4</v>
      </c>
    </row>
    <row r="26" spans="1:13" s="3" customFormat="1" ht="63" customHeight="1" x14ac:dyDescent="0.25">
      <c r="A26" s="58">
        <v>5</v>
      </c>
      <c r="B26" s="65" t="s">
        <v>80</v>
      </c>
      <c r="C26" s="65"/>
      <c r="D26" s="65"/>
      <c r="E26" s="65" t="s">
        <v>89</v>
      </c>
      <c r="F26" s="65" t="s">
        <v>90</v>
      </c>
      <c r="G26" s="94" t="s">
        <v>91</v>
      </c>
      <c r="H26" s="66">
        <v>45230</v>
      </c>
      <c r="I26" s="67">
        <v>619801.68999999994</v>
      </c>
      <c r="J26" s="68"/>
      <c r="K26" s="64">
        <f t="shared" ref="K26:K30" si="2">M26</f>
        <v>619.79999999999995</v>
      </c>
      <c r="L26" s="68"/>
      <c r="M26" s="68">
        <f>имущество!G28</f>
        <v>619.79999999999995</v>
      </c>
    </row>
    <row r="27" spans="1:13" s="3" customFormat="1" ht="63.75" customHeight="1" x14ac:dyDescent="0.25">
      <c r="A27" s="58">
        <v>6</v>
      </c>
      <c r="B27" s="59" t="s">
        <v>81</v>
      </c>
      <c r="C27" s="59"/>
      <c r="D27" s="59"/>
      <c r="E27" s="59" t="s">
        <v>94</v>
      </c>
      <c r="F27" s="59" t="s">
        <v>95</v>
      </c>
      <c r="G27" s="84" t="s">
        <v>91</v>
      </c>
      <c r="H27" s="47">
        <v>45291</v>
      </c>
      <c r="I27" s="62">
        <v>922500</v>
      </c>
      <c r="J27" s="63"/>
      <c r="K27" s="64">
        <f t="shared" si="2"/>
        <v>922.5</v>
      </c>
      <c r="L27" s="63"/>
      <c r="M27" s="68">
        <f>имущество!G29</f>
        <v>922.5</v>
      </c>
    </row>
    <row r="28" spans="1:13" s="3" customFormat="1" ht="63.75" customHeight="1" x14ac:dyDescent="0.25">
      <c r="A28" s="58">
        <v>7</v>
      </c>
      <c r="B28" s="59" t="s">
        <v>119</v>
      </c>
      <c r="C28" s="59"/>
      <c r="D28" s="59"/>
      <c r="E28" s="46" t="s">
        <v>120</v>
      </c>
      <c r="F28" s="46" t="s">
        <v>121</v>
      </c>
      <c r="G28" s="84" t="s">
        <v>91</v>
      </c>
      <c r="H28" s="47">
        <v>45229</v>
      </c>
      <c r="I28" s="48">
        <v>610147.67000000004</v>
      </c>
      <c r="J28" s="63"/>
      <c r="K28" s="64">
        <f t="shared" si="2"/>
        <v>610.1</v>
      </c>
      <c r="L28" s="63"/>
      <c r="M28" s="68">
        <f>имущество!G30</f>
        <v>610.1</v>
      </c>
    </row>
    <row r="29" spans="1:13" s="3" customFormat="1" ht="113.25" customHeight="1" x14ac:dyDescent="0.25">
      <c r="A29" s="87">
        <v>8</v>
      </c>
      <c r="B29" s="65" t="s">
        <v>141</v>
      </c>
      <c r="C29" s="65"/>
      <c r="D29" s="65"/>
      <c r="E29" s="93" t="s">
        <v>158</v>
      </c>
      <c r="F29" s="93" t="s">
        <v>159</v>
      </c>
      <c r="G29" s="84" t="s">
        <v>91</v>
      </c>
      <c r="H29" s="47">
        <v>45272</v>
      </c>
      <c r="I29" s="95">
        <v>553100</v>
      </c>
      <c r="J29" s="63"/>
      <c r="K29" s="64">
        <f t="shared" si="2"/>
        <v>553.1</v>
      </c>
      <c r="L29" s="63"/>
      <c r="M29" s="68">
        <f>имущество!G31</f>
        <v>553.1</v>
      </c>
    </row>
    <row r="30" spans="1:13" s="3" customFormat="1" ht="54.75" customHeight="1" x14ac:dyDescent="0.25">
      <c r="A30" s="87">
        <v>9</v>
      </c>
      <c r="B30" s="65" t="s">
        <v>142</v>
      </c>
      <c r="C30" s="65"/>
      <c r="D30" s="65"/>
      <c r="E30" s="93" t="s">
        <v>160</v>
      </c>
      <c r="F30" s="71" t="s">
        <v>83</v>
      </c>
      <c r="G30" s="84" t="s">
        <v>91</v>
      </c>
      <c r="H30" s="47">
        <v>45275</v>
      </c>
      <c r="I30" s="95">
        <v>61694.94</v>
      </c>
      <c r="J30" s="63"/>
      <c r="K30" s="64">
        <f t="shared" si="2"/>
        <v>61.7</v>
      </c>
      <c r="L30" s="63"/>
      <c r="M30" s="68">
        <f>имущество!G32</f>
        <v>61.7</v>
      </c>
    </row>
    <row r="31" spans="1:13" s="3" customFormat="1" ht="53.25" customHeight="1" x14ac:dyDescent="0.25">
      <c r="A31" s="58">
        <v>10</v>
      </c>
      <c r="B31" s="69" t="s">
        <v>74</v>
      </c>
      <c r="C31" s="70"/>
      <c r="D31" s="70"/>
      <c r="E31" s="71" t="s">
        <v>82</v>
      </c>
      <c r="F31" s="71" t="s">
        <v>83</v>
      </c>
      <c r="G31" s="4" t="s">
        <v>1</v>
      </c>
      <c r="H31" s="72">
        <v>45291</v>
      </c>
      <c r="I31" s="73">
        <v>683772</v>
      </c>
      <c r="J31" s="74"/>
      <c r="K31" s="75">
        <f>M31</f>
        <v>683.77200000000005</v>
      </c>
      <c r="L31" s="76"/>
      <c r="M31" s="77">
        <f>имущество!G34</f>
        <v>683.77200000000005</v>
      </c>
    </row>
    <row r="32" spans="1:13" s="3" customFormat="1" ht="68.25" customHeight="1" x14ac:dyDescent="0.25">
      <c r="A32" s="49">
        <v>11</v>
      </c>
      <c r="B32" s="80" t="s">
        <v>88</v>
      </c>
      <c r="C32" s="53"/>
      <c r="D32" s="53"/>
      <c r="E32" s="46" t="s">
        <v>122</v>
      </c>
      <c r="F32" s="81" t="s">
        <v>127</v>
      </c>
      <c r="G32" s="84" t="s">
        <v>91</v>
      </c>
      <c r="H32" s="78">
        <v>45291</v>
      </c>
      <c r="I32" s="79">
        <v>269630</v>
      </c>
      <c r="J32" s="74"/>
      <c r="K32" s="75">
        <f t="shared" ref="K32:K36" si="3">M32</f>
        <v>269.60000000000002</v>
      </c>
      <c r="L32" s="76"/>
      <c r="M32" s="95">
        <f>имущество!G35</f>
        <v>269.60000000000002</v>
      </c>
    </row>
    <row r="33" spans="1:13" s="3" customFormat="1" ht="78.75" customHeight="1" x14ac:dyDescent="0.25">
      <c r="A33" s="49">
        <v>12</v>
      </c>
      <c r="B33" s="80" t="s">
        <v>113</v>
      </c>
      <c r="C33" s="53"/>
      <c r="D33" s="53"/>
      <c r="E33" s="46" t="s">
        <v>123</v>
      </c>
      <c r="F33" s="46" t="s">
        <v>124</v>
      </c>
      <c r="G33" s="84" t="s">
        <v>91</v>
      </c>
      <c r="H33" s="78">
        <v>45189</v>
      </c>
      <c r="I33" s="82">
        <v>460000</v>
      </c>
      <c r="J33" s="74"/>
      <c r="K33" s="75">
        <f t="shared" si="3"/>
        <v>460</v>
      </c>
      <c r="L33" s="76"/>
      <c r="M33" s="95">
        <f>имущество!G36</f>
        <v>460</v>
      </c>
    </row>
    <row r="34" spans="1:13" s="3" customFormat="1" ht="78.75" customHeight="1" x14ac:dyDescent="0.25">
      <c r="A34" s="49">
        <v>13</v>
      </c>
      <c r="B34" s="83" t="s">
        <v>114</v>
      </c>
      <c r="C34" s="53"/>
      <c r="D34" s="53"/>
      <c r="E34" s="46" t="s">
        <v>126</v>
      </c>
      <c r="F34" s="46" t="s">
        <v>83</v>
      </c>
      <c r="G34" s="84" t="s">
        <v>91</v>
      </c>
      <c r="H34" s="78">
        <v>45230</v>
      </c>
      <c r="I34" s="82">
        <v>413983.94</v>
      </c>
      <c r="J34" s="74"/>
      <c r="K34" s="75">
        <f t="shared" si="3"/>
        <v>414</v>
      </c>
      <c r="L34" s="76"/>
      <c r="M34" s="95">
        <f>имущество!G37</f>
        <v>414</v>
      </c>
    </row>
    <row r="35" spans="1:13" s="3" customFormat="1" ht="78.75" customHeight="1" x14ac:dyDescent="0.25">
      <c r="A35" s="49">
        <v>14</v>
      </c>
      <c r="B35" s="83" t="s">
        <v>143</v>
      </c>
      <c r="C35" s="53"/>
      <c r="D35" s="53"/>
      <c r="E35" s="46" t="s">
        <v>161</v>
      </c>
      <c r="F35" s="46" t="s">
        <v>162</v>
      </c>
      <c r="G35" s="84" t="s">
        <v>91</v>
      </c>
      <c r="H35" s="78">
        <v>45280</v>
      </c>
      <c r="I35" s="82">
        <v>167900</v>
      </c>
      <c r="J35" s="74"/>
      <c r="K35" s="75">
        <f t="shared" si="3"/>
        <v>167.9</v>
      </c>
      <c r="L35" s="76"/>
      <c r="M35" s="95">
        <f>имущество!G38</f>
        <v>167.9</v>
      </c>
    </row>
    <row r="36" spans="1:13" s="3" customFormat="1" ht="27" customHeight="1" x14ac:dyDescent="0.25">
      <c r="A36" s="126">
        <v>15</v>
      </c>
      <c r="B36" s="151" t="s">
        <v>144</v>
      </c>
      <c r="C36" s="53"/>
      <c r="D36" s="53"/>
      <c r="E36" s="46" t="s">
        <v>163</v>
      </c>
      <c r="F36" s="129" t="s">
        <v>162</v>
      </c>
      <c r="G36" s="131" t="s">
        <v>91</v>
      </c>
      <c r="H36" s="66">
        <v>45240</v>
      </c>
      <c r="I36" s="82">
        <v>534950</v>
      </c>
      <c r="J36" s="74"/>
      <c r="K36" s="135">
        <f t="shared" si="3"/>
        <v>751.6</v>
      </c>
      <c r="L36" s="76"/>
      <c r="M36" s="133">
        <f>имущество!G39</f>
        <v>751.6</v>
      </c>
    </row>
    <row r="37" spans="1:13" s="3" customFormat="1" ht="24.75" customHeight="1" x14ac:dyDescent="0.25">
      <c r="A37" s="128"/>
      <c r="B37" s="152"/>
      <c r="C37" s="53"/>
      <c r="D37" s="53"/>
      <c r="E37" s="46" t="s">
        <v>164</v>
      </c>
      <c r="F37" s="130"/>
      <c r="G37" s="132"/>
      <c r="H37" s="78">
        <v>45245</v>
      </c>
      <c r="I37" s="82">
        <v>216650</v>
      </c>
      <c r="J37" s="74"/>
      <c r="K37" s="136"/>
      <c r="L37" s="76"/>
      <c r="M37" s="134"/>
    </row>
    <row r="38" spans="1:13" s="3" customFormat="1" ht="60.75" customHeight="1" x14ac:dyDescent="0.25">
      <c r="A38" s="89">
        <v>16</v>
      </c>
      <c r="B38" s="99" t="s">
        <v>145</v>
      </c>
      <c r="C38" s="53"/>
      <c r="D38" s="53"/>
      <c r="E38" s="46" t="s">
        <v>165</v>
      </c>
      <c r="F38" s="96" t="s">
        <v>166</v>
      </c>
      <c r="G38" s="84" t="s">
        <v>91</v>
      </c>
      <c r="H38" s="78">
        <v>45291</v>
      </c>
      <c r="I38" s="48">
        <v>193559.71</v>
      </c>
      <c r="J38" s="74"/>
      <c r="K38" s="97">
        <f>M38</f>
        <v>193.6</v>
      </c>
      <c r="L38" s="76"/>
      <c r="M38" s="98">
        <f>имущество!G40</f>
        <v>193.6</v>
      </c>
    </row>
    <row r="39" spans="1:13" s="3" customFormat="1" ht="89.25" customHeight="1" x14ac:dyDescent="0.25">
      <c r="A39" s="49">
        <v>17</v>
      </c>
      <c r="B39" s="59" t="s">
        <v>92</v>
      </c>
      <c r="C39" s="59"/>
      <c r="D39" s="59"/>
      <c r="E39" s="59" t="s">
        <v>93</v>
      </c>
      <c r="F39" s="59" t="s">
        <v>96</v>
      </c>
      <c r="G39" s="84" t="s">
        <v>91</v>
      </c>
      <c r="H39" s="47">
        <v>45056</v>
      </c>
      <c r="I39" s="62">
        <v>2288500</v>
      </c>
      <c r="J39" s="63"/>
      <c r="K39" s="64">
        <f>M39</f>
        <v>2288.5</v>
      </c>
      <c r="L39" s="64"/>
      <c r="M39" s="98">
        <f>имущество!G42</f>
        <v>2288.5</v>
      </c>
    </row>
    <row r="40" spans="1:13" s="3" customFormat="1" ht="80.25" customHeight="1" x14ac:dyDescent="0.25">
      <c r="A40" s="49">
        <v>18</v>
      </c>
      <c r="B40" s="59" t="s">
        <v>146</v>
      </c>
      <c r="C40" s="59"/>
      <c r="D40" s="59"/>
      <c r="E40" s="46" t="s">
        <v>167</v>
      </c>
      <c r="F40" s="46" t="s">
        <v>168</v>
      </c>
      <c r="G40" s="84" t="s">
        <v>91</v>
      </c>
      <c r="H40" s="47">
        <v>45291</v>
      </c>
      <c r="I40" s="62">
        <v>41500</v>
      </c>
      <c r="J40" s="63"/>
      <c r="K40" s="64">
        <f t="shared" ref="K40:K41" si="4">M40</f>
        <v>41.5</v>
      </c>
      <c r="L40" s="64"/>
      <c r="M40" s="98">
        <f>имущество!G43</f>
        <v>41.5</v>
      </c>
    </row>
    <row r="41" spans="1:13" s="3" customFormat="1" ht="109.5" customHeight="1" x14ac:dyDescent="0.25">
      <c r="A41" s="49">
        <v>19</v>
      </c>
      <c r="B41" s="59" t="s">
        <v>147</v>
      </c>
      <c r="C41" s="59"/>
      <c r="D41" s="59"/>
      <c r="E41" s="46" t="s">
        <v>169</v>
      </c>
      <c r="F41" s="46" t="s">
        <v>162</v>
      </c>
      <c r="G41" s="84" t="s">
        <v>91</v>
      </c>
      <c r="H41" s="78">
        <v>45230</v>
      </c>
      <c r="I41" s="82">
        <v>68665</v>
      </c>
      <c r="J41" s="63"/>
      <c r="K41" s="64">
        <f t="shared" si="4"/>
        <v>68.7</v>
      </c>
      <c r="L41" s="64"/>
      <c r="M41" s="98">
        <f>имущество!G44</f>
        <v>68.7</v>
      </c>
    </row>
    <row r="42" spans="1:13" s="3" customFormat="1" ht="41.25" customHeight="1" x14ac:dyDescent="0.25">
      <c r="A42" s="126">
        <v>20</v>
      </c>
      <c r="B42" s="142" t="s">
        <v>148</v>
      </c>
      <c r="C42" s="59"/>
      <c r="D42" s="59"/>
      <c r="E42" s="46" t="s">
        <v>170</v>
      </c>
      <c r="F42" s="129" t="s">
        <v>172</v>
      </c>
      <c r="G42" s="131" t="s">
        <v>91</v>
      </c>
      <c r="H42" s="78">
        <v>45230</v>
      </c>
      <c r="I42" s="82">
        <v>32000</v>
      </c>
      <c r="J42" s="63"/>
      <c r="K42" s="148">
        <f>M42</f>
        <v>98</v>
      </c>
      <c r="L42" s="64"/>
      <c r="M42" s="133">
        <f>имущество!G45</f>
        <v>98</v>
      </c>
    </row>
    <row r="43" spans="1:13" s="3" customFormat="1" ht="42.75" customHeight="1" x14ac:dyDescent="0.25">
      <c r="A43" s="127"/>
      <c r="B43" s="143"/>
      <c r="C43" s="59"/>
      <c r="D43" s="59"/>
      <c r="E43" s="46" t="s">
        <v>171</v>
      </c>
      <c r="F43" s="146"/>
      <c r="G43" s="145"/>
      <c r="H43" s="78">
        <v>45230</v>
      </c>
      <c r="I43" s="82">
        <v>6000</v>
      </c>
      <c r="J43" s="63"/>
      <c r="K43" s="149"/>
      <c r="L43" s="64"/>
      <c r="M43" s="147"/>
    </row>
    <row r="44" spans="1:13" s="3" customFormat="1" ht="33.75" customHeight="1" x14ac:dyDescent="0.25">
      <c r="A44" s="128"/>
      <c r="B44" s="144"/>
      <c r="C44" s="59"/>
      <c r="D44" s="59"/>
      <c r="E44" s="46" t="s">
        <v>173</v>
      </c>
      <c r="F44" s="130"/>
      <c r="G44" s="132"/>
      <c r="H44" s="78">
        <v>45230</v>
      </c>
      <c r="I44" s="82">
        <v>60000</v>
      </c>
      <c r="J44" s="63"/>
      <c r="K44" s="150"/>
      <c r="L44" s="64"/>
      <c r="M44" s="134"/>
    </row>
    <row r="45" spans="1:13" s="3" customFormat="1" ht="115.5" customHeight="1" x14ac:dyDescent="0.25">
      <c r="A45" s="49">
        <v>21</v>
      </c>
      <c r="B45" s="59" t="s">
        <v>149</v>
      </c>
      <c r="C45" s="59"/>
      <c r="D45" s="59"/>
      <c r="E45" s="46" t="s">
        <v>174</v>
      </c>
      <c r="F45" s="46" t="s">
        <v>175</v>
      </c>
      <c r="G45" s="84" t="s">
        <v>91</v>
      </c>
      <c r="H45" s="78">
        <v>45260</v>
      </c>
      <c r="I45" s="82">
        <v>77000</v>
      </c>
      <c r="J45" s="63"/>
      <c r="K45" s="64">
        <f>M45</f>
        <v>77</v>
      </c>
      <c r="L45" s="64"/>
      <c r="M45" s="98">
        <f>имущество!G46</f>
        <v>77</v>
      </c>
    </row>
    <row r="46" spans="1:13" ht="15" customHeight="1" x14ac:dyDescent="0.25">
      <c r="A46" s="120" t="s">
        <v>23</v>
      </c>
      <c r="B46" s="121"/>
      <c r="C46" s="121"/>
      <c r="D46" s="121"/>
      <c r="E46" s="121"/>
      <c r="F46" s="121"/>
      <c r="G46" s="121"/>
      <c r="H46" s="121"/>
      <c r="I46" s="122"/>
      <c r="J46" s="32">
        <f>SUM(J9:J45)</f>
        <v>0</v>
      </c>
      <c r="K46" s="32">
        <f t="shared" ref="K46:M46" si="5">SUM(K9:K45)</f>
        <v>12346.272000000003</v>
      </c>
      <c r="L46" s="32">
        <f t="shared" si="5"/>
        <v>0</v>
      </c>
      <c r="M46" s="32">
        <f t="shared" si="5"/>
        <v>12346.272000000003</v>
      </c>
    </row>
    <row r="49" spans="11:11" x14ac:dyDescent="0.25">
      <c r="K49" s="33"/>
    </row>
    <row r="50" spans="11:11" x14ac:dyDescent="0.25">
      <c r="K50" s="30"/>
    </row>
  </sheetData>
  <mergeCells count="41">
    <mergeCell ref="A42:A44"/>
    <mergeCell ref="M9:M23"/>
    <mergeCell ref="K9:K23"/>
    <mergeCell ref="A7:A8"/>
    <mergeCell ref="B7:B8"/>
    <mergeCell ref="G7:G8"/>
    <mergeCell ref="M7:M8"/>
    <mergeCell ref="K7:K8"/>
    <mergeCell ref="B42:B44"/>
    <mergeCell ref="G42:G44"/>
    <mergeCell ref="F42:F44"/>
    <mergeCell ref="M42:M44"/>
    <mergeCell ref="K42:K44"/>
    <mergeCell ref="B36:B37"/>
    <mergeCell ref="A36:A37"/>
    <mergeCell ref="A46:I46"/>
    <mergeCell ref="J3:J5"/>
    <mergeCell ref="K3:M3"/>
    <mergeCell ref="C4:C5"/>
    <mergeCell ref="D4:D5"/>
    <mergeCell ref="K4:K5"/>
    <mergeCell ref="L4:L5"/>
    <mergeCell ref="M4:M5"/>
    <mergeCell ref="B9:B23"/>
    <mergeCell ref="A9:A23"/>
    <mergeCell ref="F9:F23"/>
    <mergeCell ref="G9:G23"/>
    <mergeCell ref="F36:F37"/>
    <mergeCell ref="G36:G37"/>
    <mergeCell ref="M36:M37"/>
    <mergeCell ref="K36:K3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1" manualBreakCount="1">
    <brk id="30" max="16383" man="1"/>
  </rowBreaks>
  <colBreaks count="1" manualBreakCount="1">
    <brk id="14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2023-07-24T12:36:56Z</cp:lastPrinted>
  <dcterms:created xsi:type="dcterms:W3CDTF">2015-07-01T06:08:23Z</dcterms:created>
  <dcterms:modified xsi:type="dcterms:W3CDTF">2024-03-27T09:09:03Z</dcterms:modified>
</cp:coreProperties>
</file>