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(2)'!$A$1:$N$35</definedName>
    <definedName name="Z_676C7EBD_E16D_4DD0_B42E_F8075547C9A3_.wvu.PrintArea" localSheetId="1" hidden="1">'Подпрограмма 2 (2)'!$A$1:$N$35</definedName>
    <definedName name="Z_79A8BF50_58E9_46AC_AFD7_D75F740A8CFE_.wvu.PrintArea" localSheetId="1" hidden="1">'Подпрограмма 2 (2)'!$A$1:$N$35</definedName>
    <definedName name="Z_F75B3EC3_CC43_4B33_913D_5D7444E65C48_.wvu.PrintArea" localSheetId="1" hidden="1">'Подпрограмма 2 (2)'!$A$1:$N$35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2'!$A$1:$O$93</definedName>
    <definedName name="_xlnm.Print_Area" localSheetId="1">'Подпрограмма 2 (2)'!$A$1:$M$35</definedName>
  </definedNames>
  <calcPr calcId="162913"/>
</workbook>
</file>

<file path=xl/calcChain.xml><?xml version="1.0" encoding="utf-8"?>
<calcChain xmlns="http://schemas.openxmlformats.org/spreadsheetml/2006/main">
  <c r="L35" i="22" l="1"/>
  <c r="M35" i="22"/>
  <c r="K35" i="22"/>
  <c r="K34" i="22"/>
  <c r="M34" i="22"/>
  <c r="M30" i="22"/>
  <c r="K30" i="22" s="1"/>
  <c r="M20" i="22"/>
  <c r="K20" i="22" s="1"/>
  <c r="M19" i="22"/>
  <c r="K19" i="22" s="1"/>
  <c r="M80" i="4" l="1"/>
  <c r="K80" i="4" s="1"/>
  <c r="M81" i="4"/>
  <c r="K81" i="4" s="1"/>
  <c r="F89" i="4"/>
  <c r="G89" i="4"/>
  <c r="I89" i="4"/>
  <c r="J89" i="4"/>
  <c r="L89" i="4"/>
  <c r="M92" i="4"/>
  <c r="K92" i="4" s="1"/>
  <c r="H92" i="4"/>
  <c r="E92" i="4"/>
  <c r="N92" i="4" s="1"/>
  <c r="O92" i="4" l="1"/>
  <c r="H90" i="4" l="1"/>
  <c r="F66" i="4"/>
  <c r="G66" i="4"/>
  <c r="I66" i="4"/>
  <c r="J66" i="4"/>
  <c r="L66" i="4"/>
  <c r="M72" i="4"/>
  <c r="K72" i="4" s="1"/>
  <c r="H72" i="4"/>
  <c r="E72" i="4"/>
  <c r="M90" i="4" l="1"/>
  <c r="O72" i="4"/>
  <c r="N72" i="4"/>
  <c r="K90" i="4" l="1"/>
  <c r="M32" i="22"/>
  <c r="K32" i="22" s="1"/>
  <c r="H80" i="4" l="1"/>
  <c r="H81" i="4"/>
  <c r="H79" i="4"/>
  <c r="H91" i="4"/>
  <c r="M91" i="4"/>
  <c r="M74" i="4"/>
  <c r="H87" i="4"/>
  <c r="M87" i="4"/>
  <c r="K87" i="4" s="1"/>
  <c r="M79" i="4"/>
  <c r="K79" i="4" s="1"/>
  <c r="M25" i="4"/>
  <c r="H89" i="4" l="1"/>
  <c r="K91" i="4"/>
  <c r="M89" i="4"/>
  <c r="M31" i="22"/>
  <c r="K31" i="22" s="1"/>
  <c r="M33" i="22"/>
  <c r="K33" i="22" s="1"/>
  <c r="M28" i="22"/>
  <c r="K28" i="22" s="1"/>
  <c r="M29" i="22"/>
  <c r="K29" i="22" s="1"/>
  <c r="E96" i="4"/>
  <c r="K89" i="4" l="1"/>
  <c r="M76" i="4"/>
  <c r="M77" i="4"/>
  <c r="M75" i="4"/>
  <c r="E91" i="4" l="1"/>
  <c r="G40" i="4"/>
  <c r="G33" i="4"/>
  <c r="N91" i="4" l="1"/>
  <c r="O91" i="4"/>
  <c r="M11" i="22"/>
  <c r="M68" i="4"/>
  <c r="K68" i="4" l="1"/>
  <c r="F78" i="4"/>
  <c r="G78" i="4"/>
  <c r="H78" i="4"/>
  <c r="I78" i="4"/>
  <c r="J78" i="4"/>
  <c r="K78" i="4"/>
  <c r="L78" i="4"/>
  <c r="M78" i="4"/>
  <c r="E81" i="4"/>
  <c r="F23" i="4"/>
  <c r="G23" i="4"/>
  <c r="I23" i="4"/>
  <c r="J23" i="4"/>
  <c r="L23" i="4"/>
  <c r="K25" i="4"/>
  <c r="H25" i="4"/>
  <c r="E25" i="4"/>
  <c r="O25" i="4" l="1"/>
  <c r="N25" i="4"/>
  <c r="O81" i="4"/>
  <c r="N81" i="4"/>
  <c r="M9" i="22"/>
  <c r="K9" i="22" s="1"/>
  <c r="K11" i="22"/>
  <c r="E88" i="4" l="1"/>
  <c r="F86" i="4"/>
  <c r="G86" i="4"/>
  <c r="H86" i="4"/>
  <c r="I86" i="4"/>
  <c r="J86" i="4"/>
  <c r="K86" i="4"/>
  <c r="L86" i="4"/>
  <c r="M86" i="4"/>
  <c r="F82" i="4"/>
  <c r="G82" i="4"/>
  <c r="H82" i="4"/>
  <c r="I82" i="4"/>
  <c r="J82" i="4"/>
  <c r="K82" i="4"/>
  <c r="L82" i="4"/>
  <c r="M82" i="4"/>
  <c r="F84" i="4"/>
  <c r="G84" i="4"/>
  <c r="H84" i="4"/>
  <c r="I84" i="4"/>
  <c r="J84" i="4"/>
  <c r="K84" i="4"/>
  <c r="L84" i="4"/>
  <c r="M84" i="4"/>
  <c r="E83" i="4"/>
  <c r="F73" i="4"/>
  <c r="G73" i="4"/>
  <c r="I73" i="4"/>
  <c r="J73" i="4"/>
  <c r="L73" i="4"/>
  <c r="M73" i="4"/>
  <c r="E74" i="4"/>
  <c r="H74" i="4"/>
  <c r="N74" i="4" s="1"/>
  <c r="K74" i="4"/>
  <c r="O74" i="4" s="1"/>
  <c r="E75" i="4"/>
  <c r="H75" i="4"/>
  <c r="K75" i="4"/>
  <c r="E76" i="4"/>
  <c r="H76" i="4"/>
  <c r="N76" i="4" s="1"/>
  <c r="K76" i="4"/>
  <c r="E77" i="4"/>
  <c r="H77" i="4"/>
  <c r="N77" i="4" s="1"/>
  <c r="K77" i="4"/>
  <c r="O77" i="4" s="1"/>
  <c r="M71" i="4"/>
  <c r="K71" i="4" s="1"/>
  <c r="H71" i="4"/>
  <c r="E71" i="4"/>
  <c r="F20" i="4"/>
  <c r="G20" i="4"/>
  <c r="I20" i="4"/>
  <c r="J20" i="4"/>
  <c r="L20" i="4"/>
  <c r="L19" i="4" s="1"/>
  <c r="M20" i="4"/>
  <c r="H24" i="4"/>
  <c r="M24" i="4" s="1"/>
  <c r="M23" i="4" s="1"/>
  <c r="E24" i="4"/>
  <c r="E22" i="4"/>
  <c r="H22" i="4"/>
  <c r="K22" i="4"/>
  <c r="O75" i="4" l="1"/>
  <c r="E82" i="4"/>
  <c r="N82" i="4" s="1"/>
  <c r="N83" i="4"/>
  <c r="O83" i="4"/>
  <c r="O22" i="4"/>
  <c r="N22" i="4"/>
  <c r="K24" i="4"/>
  <c r="K23" i="4" s="1"/>
  <c r="O76" i="4"/>
  <c r="N75" i="4"/>
  <c r="O88" i="4"/>
  <c r="N88" i="4"/>
  <c r="E23" i="4"/>
  <c r="N24" i="4"/>
  <c r="O71" i="4"/>
  <c r="N71" i="4"/>
  <c r="M23" i="22"/>
  <c r="K23" i="22" s="1"/>
  <c r="M24" i="22"/>
  <c r="K24" i="22" s="1"/>
  <c r="M22" i="22"/>
  <c r="K22" i="22" s="1"/>
  <c r="M7" i="22"/>
  <c r="K7" i="22" s="1"/>
  <c r="H23" i="4"/>
  <c r="M25" i="22"/>
  <c r="K25" i="22" s="1"/>
  <c r="E73" i="4"/>
  <c r="I19" i="4"/>
  <c r="J19" i="4"/>
  <c r="M19" i="4"/>
  <c r="G19" i="4"/>
  <c r="F19" i="4"/>
  <c r="O24" i="4" l="1"/>
  <c r="O82" i="4"/>
  <c r="N23" i="4"/>
  <c r="O23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48" i="4"/>
  <c r="M49" i="4"/>
  <c r="K49" i="4" s="1"/>
  <c r="M50" i="4"/>
  <c r="K50" i="4" s="1"/>
  <c r="M51" i="4"/>
  <c r="K51" i="4" s="1"/>
  <c r="M52" i="4"/>
  <c r="K52" i="4" s="1"/>
  <c r="M53" i="4"/>
  <c r="K53" i="4" s="1"/>
  <c r="M54" i="4"/>
  <c r="K54" i="4" s="1"/>
  <c r="M55" i="4"/>
  <c r="K55" i="4" s="1"/>
  <c r="M56" i="4"/>
  <c r="K56" i="4" s="1"/>
  <c r="M57" i="4"/>
  <c r="K57" i="4" s="1"/>
  <c r="M58" i="4"/>
  <c r="K58" i="4" s="1"/>
  <c r="M59" i="4"/>
  <c r="K59" i="4" s="1"/>
  <c r="M60" i="4"/>
  <c r="K60" i="4" s="1"/>
  <c r="M61" i="4"/>
  <c r="K61" i="4" s="1"/>
  <c r="M62" i="4"/>
  <c r="K62" i="4" s="1"/>
  <c r="M63" i="4"/>
  <c r="K63" i="4" s="1"/>
  <c r="M64" i="4"/>
  <c r="K64" i="4" s="1"/>
  <c r="M65" i="4"/>
  <c r="K65" i="4" s="1"/>
  <c r="M48" i="4"/>
  <c r="K48" i="4" s="1"/>
  <c r="I7" i="4"/>
  <c r="L7" i="4"/>
  <c r="I9" i="4"/>
  <c r="J9" i="4"/>
  <c r="L9" i="4"/>
  <c r="I27" i="4"/>
  <c r="J27" i="4"/>
  <c r="L27" i="4"/>
  <c r="I47" i="4"/>
  <c r="J47" i="4"/>
  <c r="L47" i="4"/>
  <c r="M69" i="4"/>
  <c r="M70" i="4"/>
  <c r="K70" i="4" s="1"/>
  <c r="M67" i="4"/>
  <c r="K67" i="4" s="1"/>
  <c r="H68" i="4"/>
  <c r="H69" i="4"/>
  <c r="H70" i="4"/>
  <c r="H67" i="4"/>
  <c r="M29" i="4"/>
  <c r="K29" i="4" s="1"/>
  <c r="M30" i="4"/>
  <c r="K30" i="4" s="1"/>
  <c r="M31" i="4"/>
  <c r="K31" i="4" s="1"/>
  <c r="M32" i="4"/>
  <c r="K32" i="4" s="1"/>
  <c r="M33" i="4"/>
  <c r="K33" i="4" s="1"/>
  <c r="M34" i="4"/>
  <c r="K34" i="4" s="1"/>
  <c r="M35" i="4"/>
  <c r="K35" i="4" s="1"/>
  <c r="M36" i="4"/>
  <c r="K36" i="4" s="1"/>
  <c r="M37" i="4"/>
  <c r="K37" i="4" s="1"/>
  <c r="M38" i="4"/>
  <c r="K38" i="4" s="1"/>
  <c r="M39" i="4"/>
  <c r="K39" i="4" s="1"/>
  <c r="M40" i="4"/>
  <c r="K40" i="4" s="1"/>
  <c r="M41" i="4"/>
  <c r="K41" i="4" s="1"/>
  <c r="M42" i="4"/>
  <c r="K42" i="4" s="1"/>
  <c r="M43" i="4"/>
  <c r="K43" i="4" s="1"/>
  <c r="M44" i="4"/>
  <c r="K44" i="4" s="1"/>
  <c r="M45" i="4"/>
  <c r="K45" i="4" s="1"/>
  <c r="M46" i="4"/>
  <c r="K46" i="4" s="1"/>
  <c r="M28" i="4"/>
  <c r="K28" i="4" s="1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28" i="4"/>
  <c r="M11" i="4"/>
  <c r="K11" i="4" s="1"/>
  <c r="M12" i="4"/>
  <c r="K12" i="4" s="1"/>
  <c r="M13" i="4"/>
  <c r="K13" i="4" s="1"/>
  <c r="M14" i="4"/>
  <c r="K14" i="4" s="1"/>
  <c r="M15" i="4"/>
  <c r="K15" i="4" s="1"/>
  <c r="M16" i="4"/>
  <c r="K16" i="4" s="1"/>
  <c r="M17" i="4"/>
  <c r="K17" i="4" s="1"/>
  <c r="M18" i="4"/>
  <c r="K18" i="4" s="1"/>
  <c r="M10" i="4"/>
  <c r="K10" i="4" s="1"/>
  <c r="H11" i="4"/>
  <c r="H12" i="4"/>
  <c r="H13" i="4"/>
  <c r="H14" i="4"/>
  <c r="H15" i="4"/>
  <c r="H16" i="4"/>
  <c r="H17" i="4"/>
  <c r="H18" i="4"/>
  <c r="H10" i="4"/>
  <c r="M8" i="4"/>
  <c r="K21" i="4"/>
  <c r="H21" i="4"/>
  <c r="F47" i="4"/>
  <c r="G47" i="4"/>
  <c r="E8" i="4"/>
  <c r="E87" i="4"/>
  <c r="E90" i="4"/>
  <c r="E79" i="4"/>
  <c r="E80" i="4"/>
  <c r="E85" i="4"/>
  <c r="E68" i="4"/>
  <c r="E69" i="4"/>
  <c r="E70" i="4"/>
  <c r="E67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48" i="4"/>
  <c r="F27" i="4"/>
  <c r="G27" i="4"/>
  <c r="E29" i="4"/>
  <c r="E30" i="4"/>
  <c r="E31" i="4"/>
  <c r="E32" i="4"/>
  <c r="E33" i="4"/>
  <c r="E34" i="4"/>
  <c r="E35" i="4"/>
  <c r="E36" i="4"/>
  <c r="E38" i="4"/>
  <c r="E39" i="4"/>
  <c r="E41" i="4"/>
  <c r="E42" i="4"/>
  <c r="E43" i="4"/>
  <c r="E44" i="4"/>
  <c r="E45" i="4"/>
  <c r="E46" i="4"/>
  <c r="E28" i="4"/>
  <c r="E21" i="4"/>
  <c r="E20" i="4" s="1"/>
  <c r="E19" i="4" s="1"/>
  <c r="F9" i="4"/>
  <c r="E12" i="4"/>
  <c r="E13" i="4"/>
  <c r="E15" i="4"/>
  <c r="E17" i="4"/>
  <c r="E18" i="4"/>
  <c r="E10" i="4"/>
  <c r="M4" i="4"/>
  <c r="E40" i="4"/>
  <c r="E37" i="4"/>
  <c r="E16" i="4"/>
  <c r="E14" i="4"/>
  <c r="G9" i="4"/>
  <c r="G7" i="4"/>
  <c r="E7" i="4" s="1"/>
  <c r="N69" i="4" l="1"/>
  <c r="E84" i="4"/>
  <c r="N85" i="4"/>
  <c r="O85" i="4"/>
  <c r="N67" i="4"/>
  <c r="F26" i="4"/>
  <c r="O80" i="4"/>
  <c r="N80" i="4"/>
  <c r="E86" i="4"/>
  <c r="O87" i="4"/>
  <c r="N87" i="4"/>
  <c r="N21" i="4"/>
  <c r="O28" i="4"/>
  <c r="E89" i="4"/>
  <c r="N90" i="4"/>
  <c r="O90" i="4"/>
  <c r="O67" i="4"/>
  <c r="O79" i="4"/>
  <c r="N79" i="4"/>
  <c r="O21" i="4"/>
  <c r="N28" i="4"/>
  <c r="M66" i="4"/>
  <c r="H73" i="4"/>
  <c r="N73" i="4" s="1"/>
  <c r="K73" i="4"/>
  <c r="O73" i="4" s="1"/>
  <c r="H66" i="4"/>
  <c r="N15" i="4"/>
  <c r="N45" i="4"/>
  <c r="N41" i="4"/>
  <c r="N33" i="4"/>
  <c r="O44" i="4"/>
  <c r="O40" i="4"/>
  <c r="N62" i="4"/>
  <c r="N54" i="4"/>
  <c r="O68" i="4"/>
  <c r="E66" i="4"/>
  <c r="O15" i="4"/>
  <c r="N44" i="4"/>
  <c r="O43" i="4"/>
  <c r="O39" i="4"/>
  <c r="N61" i="4"/>
  <c r="N53" i="4"/>
  <c r="O36" i="4"/>
  <c r="O60" i="4"/>
  <c r="N36" i="4"/>
  <c r="O35" i="4"/>
  <c r="O59" i="4"/>
  <c r="N43" i="4"/>
  <c r="N35" i="4"/>
  <c r="N31" i="4"/>
  <c r="O46" i="4"/>
  <c r="O42" i="4"/>
  <c r="O38" i="4"/>
  <c r="O34" i="4"/>
  <c r="O30" i="4"/>
  <c r="O62" i="4"/>
  <c r="O54" i="4"/>
  <c r="N60" i="4"/>
  <c r="O12" i="4"/>
  <c r="N40" i="4"/>
  <c r="O31" i="4"/>
  <c r="N12" i="4"/>
  <c r="N46" i="4"/>
  <c r="N42" i="4"/>
  <c r="N38" i="4"/>
  <c r="N34" i="4"/>
  <c r="N30" i="4"/>
  <c r="O45" i="4"/>
  <c r="O41" i="4"/>
  <c r="O33" i="4"/>
  <c r="N68" i="4"/>
  <c r="O61" i="4"/>
  <c r="O53" i="4"/>
  <c r="N59" i="4"/>
  <c r="N70" i="4"/>
  <c r="O70" i="4"/>
  <c r="O65" i="4"/>
  <c r="N65" i="4"/>
  <c r="O64" i="4"/>
  <c r="N64" i="4"/>
  <c r="O63" i="4"/>
  <c r="N63" i="4"/>
  <c r="O58" i="4"/>
  <c r="N58" i="4"/>
  <c r="O57" i="4"/>
  <c r="N57" i="4"/>
  <c r="O56" i="4"/>
  <c r="N56" i="4"/>
  <c r="O55" i="4"/>
  <c r="N55" i="4"/>
  <c r="O52" i="4"/>
  <c r="N52" i="4"/>
  <c r="O51" i="4"/>
  <c r="N51" i="4"/>
  <c r="O50" i="4"/>
  <c r="N50" i="4"/>
  <c r="O49" i="4"/>
  <c r="N49" i="4"/>
  <c r="O48" i="4"/>
  <c r="N48" i="4"/>
  <c r="N39" i="4"/>
  <c r="O37" i="4"/>
  <c r="N37" i="4"/>
  <c r="N32" i="4"/>
  <c r="O32" i="4"/>
  <c r="N29" i="4"/>
  <c r="O29" i="4"/>
  <c r="O18" i="4"/>
  <c r="N18" i="4"/>
  <c r="O16" i="4"/>
  <c r="N16" i="4"/>
  <c r="N17" i="4"/>
  <c r="O17" i="4"/>
  <c r="O14" i="4"/>
  <c r="N14" i="4"/>
  <c r="O13" i="4"/>
  <c r="N13" i="4"/>
  <c r="O10" i="4"/>
  <c r="N10" i="4"/>
  <c r="K20" i="4"/>
  <c r="O20" i="4" s="1"/>
  <c r="L26" i="4"/>
  <c r="L93" i="4" s="1"/>
  <c r="M16" i="22"/>
  <c r="K16" i="22" s="1"/>
  <c r="M13" i="22"/>
  <c r="K13" i="22" s="1"/>
  <c r="H20" i="4"/>
  <c r="N20" i="4" s="1"/>
  <c r="M18" i="22"/>
  <c r="K18" i="22" s="1"/>
  <c r="I26" i="4"/>
  <c r="L6" i="4"/>
  <c r="E78" i="4"/>
  <c r="G26" i="4"/>
  <c r="G93" i="4" s="1"/>
  <c r="J26" i="4"/>
  <c r="I6" i="4"/>
  <c r="J7" i="4"/>
  <c r="J6" i="4" s="1"/>
  <c r="E47" i="4"/>
  <c r="K69" i="4"/>
  <c r="H27" i="4"/>
  <c r="F6" i="4"/>
  <c r="K9" i="4"/>
  <c r="E27" i="4"/>
  <c r="M7" i="4"/>
  <c r="K8" i="4"/>
  <c r="K7" i="4" s="1"/>
  <c r="O7" i="4" s="1"/>
  <c r="H9" i="4"/>
  <c r="M9" i="4"/>
  <c r="E11" i="4"/>
  <c r="E9" i="4" s="1"/>
  <c r="G6" i="4"/>
  <c r="M27" i="4"/>
  <c r="M47" i="4"/>
  <c r="K27" i="4"/>
  <c r="K47" i="4"/>
  <c r="H47" i="4"/>
  <c r="H8" i="4"/>
  <c r="H7" i="4" s="1"/>
  <c r="N7" i="4" s="1"/>
  <c r="F93" i="4" l="1"/>
  <c r="J93" i="4"/>
  <c r="I93" i="4"/>
  <c r="O8" i="4"/>
  <c r="O86" i="4"/>
  <c r="N86" i="4"/>
  <c r="N8" i="4"/>
  <c r="N89" i="4"/>
  <c r="O89" i="4"/>
  <c r="N84" i="4"/>
  <c r="O84" i="4"/>
  <c r="O78" i="4"/>
  <c r="N78" i="4"/>
  <c r="O69" i="4"/>
  <c r="K66" i="4"/>
  <c r="O66" i="4" s="1"/>
  <c r="O11" i="4"/>
  <c r="N11" i="4"/>
  <c r="N66" i="4"/>
  <c r="O47" i="4"/>
  <c r="N47" i="4"/>
  <c r="O27" i="4"/>
  <c r="N27" i="4"/>
  <c r="E6" i="4"/>
  <c r="N9" i="4"/>
  <c r="O9" i="4"/>
  <c r="H19" i="4"/>
  <c r="N19" i="4" s="1"/>
  <c r="K19" i="4"/>
  <c r="O19" i="4" s="1"/>
  <c r="E26" i="4"/>
  <c r="E93" i="4" s="1"/>
  <c r="M26" i="4"/>
  <c r="H26" i="4"/>
  <c r="M6" i="4"/>
  <c r="M93" i="4" l="1"/>
  <c r="H6" i="4"/>
  <c r="N6" i="4" s="1"/>
  <c r="K6" i="4"/>
  <c r="O6" i="4" s="1"/>
  <c r="N26" i="4"/>
  <c r="K26" i="4"/>
  <c r="O26" i="4" l="1"/>
  <c r="K93" i="4"/>
  <c r="H93" i="4"/>
  <c r="J35" i="22"/>
  <c r="F6" i="22"/>
  <c r="G6" i="22" s="1"/>
  <c r="H6" i="22" s="1"/>
  <c r="I6" i="22" s="1"/>
  <c r="J6" i="22" s="1"/>
  <c r="K6" i="22" s="1"/>
  <c r="C6" i="22"/>
  <c r="D6" i="22" s="1"/>
  <c r="O93" i="4" l="1"/>
  <c r="N93" i="4" l="1"/>
</calcChain>
</file>

<file path=xl/sharedStrings.xml><?xml version="1.0" encoding="utf-8"?>
<sst xmlns="http://schemas.openxmlformats.org/spreadsheetml/2006/main" count="465" uniqueCount="241">
  <si>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</si>
  <si>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</si>
  <si>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</si>
  <si>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</si>
  <si>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</si>
  <si>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</si>
  <si>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</si>
  <si>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</si>
  <si>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</si>
  <si>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</si>
  <si>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</si>
  <si>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</si>
  <si>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</si>
  <si>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</si>
  <si>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</si>
  <si>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</si>
  <si>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</si>
  <si>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</si>
  <si>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</si>
  <si>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</si>
  <si>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</si>
  <si>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</si>
  <si>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</si>
  <si>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</si>
  <si>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</si>
  <si>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</si>
  <si>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</si>
  <si>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</si>
  <si>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</si>
  <si>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</si>
  <si>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</si>
  <si>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</si>
  <si>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</si>
  <si>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</si>
  <si>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</si>
  <si>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</si>
  <si>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</si>
  <si>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</si>
  <si>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</si>
  <si>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</si>
  <si>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</si>
  <si>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</si>
  <si>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</si>
  <si>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</si>
  <si>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</si>
  <si>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</si>
  <si>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</si>
  <si>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</si>
  <si>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</si>
  <si>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</si>
  <si>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</si>
  <si>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</si>
  <si>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</si>
  <si>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</si>
  <si>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</si>
  <si>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</si>
  <si>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</si>
  <si>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</si>
  <si>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</si>
  <si>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</si>
  <si>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</si>
  <si>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</si>
  <si>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</si>
  <si>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</si>
  <si>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</si>
  <si>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</si>
  <si>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</si>
  <si>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</si>
  <si>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</si>
  <si>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</si>
  <si>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</si>
  <si>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</si>
  <si>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</si>
  <si>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</si>
  <si>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</si>
  <si>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</si>
  <si>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</si>
  <si>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</si>
  <si>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</si>
  <si>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</si>
  <si>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</si>
  <si>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</si>
  <si>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</si>
  <si>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</si>
  <si>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</si>
  <si>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</si>
  <si>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</si>
  <si>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</si>
  <si>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</si>
  <si>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</si>
  <si>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</si>
  <si>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</si>
  <si>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</si>
  <si>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</si>
  <si>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</si>
  <si>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</si>
  <si>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</si>
  <si>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</si>
  <si>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</si>
  <si>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</si>
  <si>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</si>
  <si>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</si>
  <si>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</si>
  <si>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</si>
  <si>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</si>
  <si>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</si>
  <si>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2.3.3</t>
  </si>
  <si>
    <t>2.3.4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</si>
  <si>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</si>
  <si>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</si>
  <si>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</si>
  <si>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</si>
  <si>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</si>
  <si>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Раздел 3. Создание и содержание мемориальных сооружений и объектов, увековечивающих память погибших при защите Отечества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</si>
  <si>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</si>
  <si>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>районный бюджет</t>
  </si>
  <si>
    <t>Приобретение, замена и установка светильников уличного освещения в поселениях</t>
  </si>
  <si>
    <t>Администрация поселения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</si>
  <si>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</si>
  <si>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</si>
  <si>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</si>
  <si>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</si>
  <si>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</si>
  <si>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</si>
  <si>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</si>
  <si>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</si>
  <si>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</si>
  <si>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Ремонт общественной бани в п. Варнек</t>
  </si>
  <si>
    <t>Строительство (приобретение), капитальный и текущий ремонт общественных бань</t>
  </si>
  <si>
    <t>1.3.1.2</t>
  </si>
  <si>
    <t>1.3.1.3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</si>
  <si>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</si>
  <si>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</si>
  <si>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</si>
  <si>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</si>
  <si>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</si>
  <si>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</si>
  <si>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</si>
  <si>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</si>
  <si>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</si>
  <si>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</si>
  <si>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</si>
  <si>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2.3.5</t>
  </si>
  <si>
    <t>2.4.2</t>
  </si>
  <si>
    <t>2.4.3</t>
  </si>
  <si>
    <t>2.4.4</t>
  </si>
  <si>
    <t>Устройство покрытия участка проезда по улице Юбилейной в с. Несь Сельского поселения "Канинский сельсовет" ЗР НАО</t>
  </si>
  <si>
    <t>Отсыпка щебнем проезда по ул. Полярная – Проезд 37 в п. Харута Сельского поселения «Хоседа-Хардский сельсовет» ЗР НАО</t>
  </si>
  <si>
    <t>2.6</t>
  </si>
  <si>
    <t>2.6.1</t>
  </si>
  <si>
    <t>Подраздел 6. Содержание территорий захоронений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</si>
  <si>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</si>
  <si>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Текущий ремонт подвесного моста в п. Индига Сельского поселения "Тиманский сельсовет" ЗР НАО</t>
  </si>
  <si>
    <t>Раздел 6. Иные мероприятия</t>
  </si>
  <si>
    <t>МП ЗР "Севержилкомсервис"</t>
  </si>
  <si>
    <t>План на 2023 год</t>
  </si>
  <si>
    <t>1.3.1.1</t>
  </si>
  <si>
    <t>Капитальный ремонт общественной бани в п. Хонгурей Сельского поселения «Пустозерский сельсовет» ЗР НАО</t>
  </si>
  <si>
    <t>Капитальный ремонт общественной бани в п. Харута Сельского поселения «Хоседа-Хардский сельсовет» ЗР НАО</t>
  </si>
  <si>
    <t>Сельское поселение "Тельвисочный сельсовет"ЗР 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</si>
  <si>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</si>
  <si>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</si>
  <si>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Установка детской игровой площадки в д. Андег Сельского поселения «Андегский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</si>
  <si>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</si>
  <si>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2.5.3</t>
  </si>
  <si>
    <t>Устройство деревянных тротуаров в п. Каратайка Сельского поселения «Юшарский сельсовет» ЗР НАО</t>
  </si>
  <si>
    <t>договор подряда от 25.01.2023 № 10/РУ-2023</t>
  </si>
  <si>
    <t>Цена по контракту, руб.</t>
  </si>
  <si>
    <t>Вывоз песка от придомовых территорий в с. Шойна Сельского поселения «Шоинский сельсовет» ЗР НАО</t>
  </si>
  <si>
    <t>Договор поставки от 09.02.2023 № 1</t>
  </si>
  <si>
    <t>Договор поставки от 09.02.2023 № 2</t>
  </si>
  <si>
    <t>ООО «НПО «Светотехнические решения»</t>
  </si>
  <si>
    <t>Контракт на оказание услуг от 15.02.2023 № 2</t>
  </si>
  <si>
    <t>ИП Канев А.Е.</t>
  </si>
  <si>
    <t>Муниципальный контракт № 0184300000423000004 от 14.02.2023</t>
  </si>
  <si>
    <t>ИП Рочев Павел Егорович</t>
  </si>
  <si>
    <t>ООО "ПТЖБ"</t>
  </si>
  <si>
    <t>Муниципальный контракт № 0184300000423000018 от 03.03.2023</t>
  </si>
  <si>
    <t>ИП Мальков Иван Савватьевич</t>
  </si>
  <si>
    <t>договор подряда от 02.05.2023 № 55/РУ-2023</t>
  </si>
  <si>
    <t>ИП Абдукодиров Абдулатиф</t>
  </si>
  <si>
    <t>№ 0184300000423000038 от  28.03.2023</t>
  </si>
  <si>
    <t>ИП Кузнецов Константин Александрович</t>
  </si>
  <si>
    <t>3-ППЩ/2023 от 02.03.2023</t>
  </si>
  <si>
    <t>ИП РОГОЗИН ВЛАДИМИР НИКОЛАЕВИЧ</t>
  </si>
  <si>
    <t>6</t>
  </si>
  <si>
    <t>№ 0184300000423000051 от 25.04.2023</t>
  </si>
  <si>
    <t>Рочев П. Е.</t>
  </si>
  <si>
    <t>7</t>
  </si>
  <si>
    <t>№ 0184300000423000010 от 10.03.2023</t>
  </si>
  <si>
    <t>ИП Пашкина Анна Васильевна</t>
  </si>
  <si>
    <t>МК 1/2023</t>
  </si>
  <si>
    <t>Рочев.П.Е.</t>
  </si>
  <si>
    <t>МП ЗР СЖКС</t>
  </si>
  <si>
    <t>по состоянию на 01 октября 2023  года (с начала года нарастающим итогом)</t>
  </si>
  <si>
    <t>Договор № 1-УЛО-2023 от 14.06.2023</t>
  </si>
  <si>
    <t>ИП Шальков В.А.</t>
  </si>
  <si>
    <t xml:space="preserve">№ 2 от 27.06.2023 </t>
  </si>
  <si>
    <t>№0184300000423000074-1 от 05.06.2023</t>
  </si>
  <si>
    <t>ООО "ДОРОЖНО-МОСТОВАЯ КОМПАНИЯ"</t>
  </si>
  <si>
    <t>3.1.</t>
  </si>
  <si>
    <t>3.2.</t>
  </si>
  <si>
    <t>3.3.</t>
  </si>
  <si>
    <t>3.4.</t>
  </si>
  <si>
    <t>8</t>
  </si>
  <si>
    <t>Договор от 13.07.2023</t>
  </si>
  <si>
    <t>гр. Осташов Олег Владимирович</t>
  </si>
  <si>
    <t>13.07.2023-18.07.2023</t>
  </si>
  <si>
    <t>9</t>
  </si>
  <si>
    <t>10</t>
  </si>
  <si>
    <t>11</t>
  </si>
  <si>
    <t>12</t>
  </si>
  <si>
    <t>13</t>
  </si>
  <si>
    <t>14</t>
  </si>
  <si>
    <t>8СТ/2023 от 01.01.2023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</si>
  <si>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</si>
  <si>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</si>
  <si>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2.3.6</t>
  </si>
  <si>
    <t>Расчистка земельного участка по пер. Лесной, д. 4 в с. Коткино Сельского поселения "Коткинский сельсовет" ЗР НАО</t>
  </si>
  <si>
    <t>Приобретение детской игровой площадки в п. Красное Сельского поселения "Приморско-Куйский сельсовет" ЗР НАО</t>
  </si>
  <si>
    <t>4.2</t>
  </si>
  <si>
    <t>4.3</t>
  </si>
  <si>
    <t>№ 0184300000423000031 от 24.03.2023</t>
  </si>
  <si>
    <t>МК №1 от 10.10.2023</t>
  </si>
  <si>
    <t>№ 2-УЛО-2023 от 06.10.2023</t>
  </si>
  <si>
    <t>ИП Зырянов П.А.</t>
  </si>
  <si>
    <t>№ 12-/РУ-2023 от 07.11.2023</t>
  </si>
  <si>
    <t>3.5.</t>
  </si>
  <si>
    <t>3.6.</t>
  </si>
  <si>
    <t>№ 6 от 01.11.2023</t>
  </si>
  <si>
    <t xml:space="preserve">ИП Безумов С.Е. </t>
  </si>
  <si>
    <t>договор подряда № б/н от 28.11.2023</t>
  </si>
  <si>
    <t>гр. Хатанзейский В.И.</t>
  </si>
  <si>
    <t>№ 3/11/2023 от 01.11.2023</t>
  </si>
  <si>
    <t>ИП Авдушев В.Я.</t>
  </si>
  <si>
    <t>№ 0184300000423000059-1 от 10.05.2023</t>
  </si>
  <si>
    <t>МК № 219 от 16.11.2023</t>
  </si>
  <si>
    <t>ООО «Мастеркидс»</t>
  </si>
  <si>
    <t>№ 26 от 13.10.2023</t>
  </si>
  <si>
    <t>ИП Рочев П.Е.</t>
  </si>
  <si>
    <t>по состоянию на 01 января 2024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</si>
</sst>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  <numFmt numFmtId="168" formatCode="_-* #,##0.0\ _₽_-;\-* #,##0.0\ _₽_-;_-* &quot;-&quot;?\ _₽_-;_-@_-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10" fillId="0" borderId="0" xfId="0" applyFont="1"/>
    <xf numFmtId="0" fontId="10" fillId="2" borderId="0" xfId="0" applyFont="1" applyFill="1"/>
    <xf numFmtId="0" fontId="6" fillId="0" borderId="1" xfId="0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0" fontId="11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4" fontId="9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165" fontId="9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14" fontId="10" fillId="0" borderId="1" xfId="0" applyNumberFormat="1" applyFont="1" applyBorder="1" applyAlignment="1">
      <alignment horizontal="center"/>
    </xf>
    <xf numFmtId="165" fontId="5" fillId="0" borderId="1" xfId="2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wrapText="1"/>
    </xf>
    <xf numFmtId="49" fontId="7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wrapText="1"/>
    </xf>
    <xf numFmtId="166" fontId="6" fillId="0" borderId="1" xfId="6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vertical="center" wrapText="1"/>
    </xf>
    <xf numFmtId="165" fontId="16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49" fontId="6" fillId="0" borderId="1" xfId="2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0" applyNumberFormat="1" applyFont="1" applyFill="1" applyBorder="1" applyAlignment="1">
      <alignment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4" fillId="0" borderId="0" xfId="0" applyFont="1" applyFill="1" applyBorder="1"/>
    <xf numFmtId="165" fontId="14" fillId="0" borderId="0" xfId="0" applyNumberFormat="1" applyFont="1" applyFill="1" applyBorder="1"/>
    <xf numFmtId="168" fontId="6" fillId="0" borderId="1" xfId="2" applyNumberFormat="1" applyFont="1" applyFill="1" applyBorder="1" applyAlignment="1">
      <alignment wrapText="1"/>
    </xf>
    <xf numFmtId="165" fontId="10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167" fontId="6" fillId="0" borderId="1" xfId="7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0" fontId="11" fillId="2" borderId="5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4" fontId="10" fillId="0" borderId="5" xfId="0" applyNumberFormat="1" applyFont="1" applyBorder="1" applyAlignment="1">
      <alignment horizontal="center"/>
    </xf>
    <xf numFmtId="167" fontId="10" fillId="0" borderId="1" xfId="7" applyNumberFormat="1" applyFont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0" fillId="0" borderId="3" xfId="0" applyFont="1" applyBorder="1" applyAlignment="1">
      <alignment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/>
    </xf>
    <xf numFmtId="167" fontId="10" fillId="0" borderId="0" xfId="7" applyNumberFormat="1" applyFont="1" applyAlignment="1">
      <alignment horizont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/>
    <xf numFmtId="165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/>
    <xf numFmtId="4" fontId="10" fillId="2" borderId="0" xfId="0" applyNumberFormat="1" applyFont="1" applyFill="1" applyBorder="1"/>
    <xf numFmtId="165" fontId="10" fillId="2" borderId="0" xfId="0" applyNumberFormat="1" applyFont="1" applyFill="1" applyBorder="1"/>
    <xf numFmtId="0" fontId="10" fillId="2" borderId="0" xfId="0" applyFont="1" applyFill="1" applyBorder="1"/>
    <xf numFmtId="0" fontId="10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164" fontId="10" fillId="0" borderId="1" xfId="7" applyFont="1" applyFill="1" applyBorder="1" applyAlignment="1">
      <alignment horizontal="center" wrapText="1"/>
    </xf>
    <xf numFmtId="14" fontId="10" fillId="0" borderId="1" xfId="0" applyNumberFormat="1" applyFont="1" applyFill="1" applyBorder="1" applyAlignment="1">
      <alignment horizontal="center" wrapText="1"/>
    </xf>
    <xf numFmtId="164" fontId="10" fillId="0" borderId="1" xfId="8" applyNumberFormat="1" applyFont="1" applyFill="1" applyBorder="1" applyAlignment="1">
      <alignment horizontal="center" wrapText="1"/>
    </xf>
    <xf numFmtId="167" fontId="10" fillId="0" borderId="0" xfId="7" applyNumberFormat="1" applyFont="1"/>
    <xf numFmtId="16" fontId="9" fillId="2" borderId="1" xfId="0" applyNumberFormat="1" applyFont="1" applyFill="1" applyBorder="1" applyAlignment="1">
      <alignment horizontal="center" vertical="center" wrapText="1"/>
    </xf>
    <xf numFmtId="167" fontId="10" fillId="0" borderId="1" xfId="7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9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165" fontId="10" fillId="0" borderId="5" xfId="0" applyNumberFormat="1" applyFont="1" applyBorder="1" applyAlignment="1">
      <alignment horizontal="center"/>
    </xf>
    <xf numFmtId="165" fontId="10" fillId="0" borderId="7" xfId="0" applyNumberFormat="1" applyFont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0" xfId="8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4" fontId="10" fillId="0" borderId="0" xfId="0" applyNumberFormat="1" applyFont="1" applyFill="1" applyAlignment="1">
      <alignment horizontal="center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/>
    </xf>
    <xf numFmtId="165" fontId="10" fillId="0" borderId="7" xfId="0" applyNumberFormat="1" applyFont="1" applyBorder="1" applyAlignment="1">
      <alignment horizontal="center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16" fontId="9" fillId="2" borderId="5" xfId="0" applyNumberFormat="1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165" fontId="12" fillId="0" borderId="5" xfId="0" applyNumberFormat="1" applyFont="1" applyFill="1" applyBorder="1" applyAlignment="1">
      <alignment horizontal="center" wrapText="1"/>
    </xf>
    <xf numFmtId="165" fontId="12" fillId="0" borderId="7" xfId="0" applyNumberFormat="1" applyFont="1" applyFill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6" fontId="9" fillId="2" borderId="5" xfId="0" applyNumberFormat="1" applyFont="1" applyFill="1" applyBorder="1" applyAlignment="1">
      <alignment horizontal="center" vertical="center" wrapText="1"/>
    </xf>
    <xf numFmtId="16" fontId="9" fillId="2" borderId="7" xfId="0" applyNumberFormat="1" applyFont="1" applyFill="1" applyBorder="1" applyAlignment="1">
      <alignment horizontal="center" vertical="center" wrapText="1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089;&#1086;&#1094;.&#1080;&#1085;&#1092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06">
          <cell r="N106">
            <v>135606600</v>
          </cell>
          <cell r="W106">
            <v>275082600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19"/>
  <sheetViews>
    <sheetView tabSelected="1" view="pageBreakPreview" zoomScale="85" zoomScaleNormal="70" zoomScaleSheetLayoutView="85" workbookViewId="0">
      <pane xSplit="4" ySplit="5" topLeftCell="E16" activePane="bottomRight" state="frozen"/>
      <selection pane="topRight"/>
      <selection pane="bottomLeft"/>
      <selection pane="bottomRight" activeCell="E24" sqref="E24:E25"/>
    </sheetView>
  </sheetViews>
  <sheetFormatPr defaultRowHeight="15.75" x14ac:dyDescent="0.25"/>
  <cols>
    <col min="1" max="1" width="7.5703125" style="40" customWidth="1"/>
    <col min="2" max="2" width="41.85546875" style="40" customWidth="1"/>
    <col min="3" max="3" width="27.28515625" style="40" customWidth="1"/>
    <col min="4" max="4" width="23.5703125" style="40" customWidth="1"/>
    <col min="5" max="5" width="16.85546875" style="70" customWidth="1"/>
    <col min="6" max="6" width="16.85546875" style="40" hidden="1" customWidth="1"/>
    <col min="7" max="7" width="16.85546875" style="40" customWidth="1"/>
    <col min="8" max="8" width="14.85546875" style="42" customWidth="1"/>
    <col min="9" max="9" width="15.28515625" style="42" hidden="1" customWidth="1"/>
    <col min="10" max="10" width="16.42578125" style="42" customWidth="1"/>
    <col min="11" max="11" width="16" style="42" customWidth="1"/>
    <col min="12" max="12" width="15.140625" style="42" hidden="1" customWidth="1"/>
    <col min="13" max="13" width="14.85546875" style="42" customWidth="1"/>
    <col min="14" max="14" width="26" style="42" customWidth="1"/>
    <col min="15" max="15" width="26.140625" style="42" customWidth="1"/>
    <col min="16" max="16384" width="9.140625" style="40"/>
  </cols>
  <sheetData>
    <row r="1" spans="1:15" ht="32.25" customHeight="1" x14ac:dyDescent="0.25">
      <c r="A1" s="95" t="s">
        <v>61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ht="32.25" customHeight="1" x14ac:dyDescent="0.25">
      <c r="A2" s="96" t="s">
        <v>240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s="41" customFormat="1" ht="27" customHeight="1" x14ac:dyDescent="0.25">
      <c r="A3" s="97" t="s">
        <v>8</v>
      </c>
      <c r="B3" s="97" t="s">
        <v>6</v>
      </c>
      <c r="C3" s="97" t="s">
        <v>2</v>
      </c>
      <c r="D3" s="97" t="s">
        <v>7</v>
      </c>
      <c r="E3" s="97" t="s">
        <v>155</v>
      </c>
      <c r="F3" s="97"/>
      <c r="G3" s="97"/>
      <c r="H3" s="97" t="s">
        <v>3</v>
      </c>
      <c r="I3" s="97"/>
      <c r="J3" s="97"/>
      <c r="K3" s="97" t="s">
        <v>4</v>
      </c>
      <c r="L3" s="97"/>
      <c r="M3" s="97"/>
      <c r="N3" s="97" t="s">
        <v>215</v>
      </c>
      <c r="O3" s="97" t="s">
        <v>216</v>
      </c>
    </row>
    <row r="4" spans="1:15" s="41" customFormat="1" ht="66.75" customHeight="1" x14ac:dyDescent="0.25">
      <c r="A4" s="97"/>
      <c r="B4" s="97"/>
      <c r="C4" s="97"/>
      <c r="D4" s="97"/>
      <c r="E4" s="65" t="s">
        <v>0</v>
      </c>
      <c r="F4" s="22" t="s">
        <v>5</v>
      </c>
      <c r="G4" s="22" t="s">
        <v>115</v>
      </c>
      <c r="H4" s="46" t="s">
        <v>0</v>
      </c>
      <c r="I4" s="46" t="s">
        <v>5</v>
      </c>
      <c r="J4" s="81" t="s">
        <v>115</v>
      </c>
      <c r="K4" s="46" t="s">
        <v>0</v>
      </c>
      <c r="L4" s="22" t="s">
        <v>5</v>
      </c>
      <c r="M4" s="22" t="str">
        <f>J4</f>
        <v>районный бюджет</v>
      </c>
      <c r="N4" s="97"/>
      <c r="O4" s="97"/>
    </row>
    <row r="5" spans="1:15" s="41" customFormat="1" ht="16.5" x14ac:dyDescent="0.25">
      <c r="A5" s="22">
        <v>1</v>
      </c>
      <c r="B5" s="22">
        <v>2</v>
      </c>
      <c r="C5" s="22">
        <v>3</v>
      </c>
      <c r="D5" s="22">
        <v>4</v>
      </c>
      <c r="E5" s="65">
        <v>5</v>
      </c>
      <c r="F5" s="22">
        <v>6</v>
      </c>
      <c r="G5" s="22">
        <v>6</v>
      </c>
      <c r="H5" s="65">
        <v>7</v>
      </c>
      <c r="I5" s="81">
        <v>9</v>
      </c>
      <c r="J5" s="81">
        <v>8</v>
      </c>
      <c r="K5" s="65">
        <v>9</v>
      </c>
      <c r="L5" s="81">
        <v>12</v>
      </c>
      <c r="M5" s="81">
        <v>10</v>
      </c>
      <c r="N5" s="65">
        <v>11</v>
      </c>
      <c r="O5" s="81">
        <v>12</v>
      </c>
    </row>
    <row r="6" spans="1:15" s="41" customFormat="1" ht="29.25" customHeight="1" x14ac:dyDescent="0.25">
      <c r="A6" s="23" t="s">
        <v>33</v>
      </c>
      <c r="B6" s="92" t="s">
        <v>62</v>
      </c>
      <c r="C6" s="92"/>
      <c r="D6" s="92"/>
      <c r="E6" s="66">
        <f>E7+E9+E19</f>
        <v>174701</v>
      </c>
      <c r="F6" s="20">
        <f t="shared" ref="F6:G6" si="0">F7+F9+F19</f>
        <v>0</v>
      </c>
      <c r="G6" s="20">
        <f t="shared" si="0"/>
        <v>174701</v>
      </c>
      <c r="H6" s="20">
        <f t="shared" ref="H6" si="1">H7+H9+H19</f>
        <v>173970.80000000002</v>
      </c>
      <c r="I6" s="20">
        <f t="shared" ref="I6" si="2">I7+I9+I19</f>
        <v>0</v>
      </c>
      <c r="J6" s="20">
        <f t="shared" ref="J6" si="3">J7+J9+J19</f>
        <v>173970.80000000002</v>
      </c>
      <c r="K6" s="20">
        <f t="shared" ref="K6" si="4">K7+K9+K19</f>
        <v>173970.80000000002</v>
      </c>
      <c r="L6" s="20">
        <f t="shared" ref="L6" si="5">L7+L9+L19</f>
        <v>0</v>
      </c>
      <c r="M6" s="20">
        <f t="shared" ref="M6" si="6">M7+M9+M19</f>
        <v>173970.80000000002</v>
      </c>
      <c r="N6" s="24">
        <f>H6/E6</f>
        <v>0.99582028723361637</v>
      </c>
      <c r="O6" s="24">
        <f>K6/E6</f>
        <v>0.99582028723361637</v>
      </c>
    </row>
    <row r="7" spans="1:15" s="41" customFormat="1" ht="37.5" customHeight="1" x14ac:dyDescent="0.25">
      <c r="A7" s="23" t="s">
        <v>59</v>
      </c>
      <c r="B7" s="92" t="s">
        <v>11</v>
      </c>
      <c r="C7" s="92"/>
      <c r="D7" s="92"/>
      <c r="E7" s="21">
        <f>F7+G7</f>
        <v>86627.199999999997</v>
      </c>
      <c r="F7" s="21">
        <v>0</v>
      </c>
      <c r="G7" s="20">
        <f t="shared" ref="G7:M7" si="7">G8</f>
        <v>86627.199999999997</v>
      </c>
      <c r="H7" s="20">
        <f t="shared" si="7"/>
        <v>86215.1</v>
      </c>
      <c r="I7" s="20">
        <f t="shared" si="7"/>
        <v>0</v>
      </c>
      <c r="J7" s="20">
        <f t="shared" si="7"/>
        <v>86215.1</v>
      </c>
      <c r="K7" s="20">
        <f t="shared" si="7"/>
        <v>86215.1</v>
      </c>
      <c r="L7" s="20">
        <f t="shared" si="7"/>
        <v>0</v>
      </c>
      <c r="M7" s="20">
        <f t="shared" si="7"/>
        <v>86215.1</v>
      </c>
      <c r="N7" s="24">
        <f t="shared" ref="N7:N70" si="8">H7/E7</f>
        <v>0.99524283365963584</v>
      </c>
      <c r="O7" s="24">
        <f t="shared" ref="O7:O70" si="9">K7/E7</f>
        <v>0.99524283365963584</v>
      </c>
    </row>
    <row r="8" spans="1:15" s="41" customFormat="1" ht="79.5" customHeight="1" x14ac:dyDescent="0.25">
      <c r="A8" s="34" t="s">
        <v>63</v>
      </c>
      <c r="B8" s="5" t="s">
        <v>12</v>
      </c>
      <c r="C8" s="25" t="s">
        <v>10</v>
      </c>
      <c r="D8" s="25" t="s">
        <v>13</v>
      </c>
      <c r="E8" s="6">
        <f>G8+F8</f>
        <v>86627.199999999997</v>
      </c>
      <c r="F8" s="9">
        <v>0</v>
      </c>
      <c r="G8" s="50">
        <v>86627.199999999997</v>
      </c>
      <c r="H8" s="9">
        <f>I8+J8</f>
        <v>86215.1</v>
      </c>
      <c r="I8" s="9">
        <v>0</v>
      </c>
      <c r="J8" s="9">
        <v>86215.1</v>
      </c>
      <c r="K8" s="9">
        <f>L8+M8</f>
        <v>86215.1</v>
      </c>
      <c r="L8" s="9"/>
      <c r="M8" s="9">
        <f>J8</f>
        <v>86215.1</v>
      </c>
      <c r="N8" s="29">
        <f t="shared" si="8"/>
        <v>0.99524283365963584</v>
      </c>
      <c r="O8" s="29">
        <f t="shared" si="9"/>
        <v>0.99524283365963584</v>
      </c>
    </row>
    <row r="9" spans="1:15" s="41" customFormat="1" ht="74.25" customHeight="1" x14ac:dyDescent="0.25">
      <c r="A9" s="23" t="s">
        <v>64</v>
      </c>
      <c r="B9" s="92" t="s">
        <v>39</v>
      </c>
      <c r="C9" s="92"/>
      <c r="D9" s="92"/>
      <c r="E9" s="21">
        <f>SUM(E10:E18)</f>
        <v>82325.7</v>
      </c>
      <c r="F9" s="21">
        <f t="shared" ref="F9:G9" si="10">SUM(F10:F18)</f>
        <v>0</v>
      </c>
      <c r="G9" s="21">
        <f t="shared" si="10"/>
        <v>82325.7</v>
      </c>
      <c r="H9" s="21">
        <f t="shared" ref="H9" si="11">SUM(H10:H18)</f>
        <v>82007.600000000006</v>
      </c>
      <c r="I9" s="21">
        <f t="shared" ref="I9" si="12">SUM(I10:I18)</f>
        <v>0</v>
      </c>
      <c r="J9" s="21">
        <f t="shared" ref="J9" si="13">SUM(J10:J18)</f>
        <v>82007.600000000006</v>
      </c>
      <c r="K9" s="21">
        <f t="shared" ref="K9" si="14">SUM(K10:K18)</f>
        <v>82007.600000000006</v>
      </c>
      <c r="L9" s="21">
        <f t="shared" ref="L9" si="15">SUM(L10:L18)</f>
        <v>0</v>
      </c>
      <c r="M9" s="21">
        <f t="shared" ref="M9" si="16">SUM(M10:M18)</f>
        <v>82007.600000000006</v>
      </c>
      <c r="N9" s="24">
        <f t="shared" si="8"/>
        <v>0.99613607901299361</v>
      </c>
      <c r="O9" s="24">
        <f t="shared" si="9"/>
        <v>0.99613607901299361</v>
      </c>
    </row>
    <row r="10" spans="1:15" s="41" customFormat="1" ht="33" x14ac:dyDescent="0.25">
      <c r="A10" s="26" t="s">
        <v>65</v>
      </c>
      <c r="B10" s="27" t="s">
        <v>118</v>
      </c>
      <c r="C10" s="5" t="s">
        <v>10</v>
      </c>
      <c r="D10" s="5" t="s">
        <v>9</v>
      </c>
      <c r="E10" s="6">
        <f>G10</f>
        <v>10881.6</v>
      </c>
      <c r="F10" s="9">
        <v>0</v>
      </c>
      <c r="G10" s="50">
        <v>10881.6</v>
      </c>
      <c r="H10" s="6">
        <f>I10+J10</f>
        <v>10880.1</v>
      </c>
      <c r="I10" s="9">
        <v>0</v>
      </c>
      <c r="J10" s="28">
        <v>10880.1</v>
      </c>
      <c r="K10" s="6">
        <f>L10+M10</f>
        <v>10880.1</v>
      </c>
      <c r="L10" s="9">
        <v>0</v>
      </c>
      <c r="M10" s="9">
        <f>J10</f>
        <v>10880.1</v>
      </c>
      <c r="N10" s="29">
        <f t="shared" si="8"/>
        <v>0.99986215262461398</v>
      </c>
      <c r="O10" s="29">
        <f t="shared" si="9"/>
        <v>0.99986215262461398</v>
      </c>
    </row>
    <row r="11" spans="1:15" s="41" customFormat="1" ht="33" x14ac:dyDescent="0.25">
      <c r="A11" s="26" t="s">
        <v>66</v>
      </c>
      <c r="B11" s="30" t="s">
        <v>14</v>
      </c>
      <c r="C11" s="5" t="s">
        <v>10</v>
      </c>
      <c r="D11" s="5" t="s">
        <v>9</v>
      </c>
      <c r="E11" s="6">
        <f t="shared" ref="E11:E18" si="17">G11</f>
        <v>14270.7</v>
      </c>
      <c r="F11" s="9">
        <v>0</v>
      </c>
      <c r="G11" s="50">
        <v>14270.7</v>
      </c>
      <c r="H11" s="6">
        <f t="shared" ref="H11:H18" si="18">I11+J11</f>
        <v>14270.7</v>
      </c>
      <c r="I11" s="9">
        <v>0</v>
      </c>
      <c r="J11" s="9">
        <v>14270.7</v>
      </c>
      <c r="K11" s="6">
        <f t="shared" ref="K11:K18" si="19">L11+M11</f>
        <v>14270.7</v>
      </c>
      <c r="L11" s="9">
        <v>0</v>
      </c>
      <c r="M11" s="9">
        <f t="shared" ref="M11:M18" si="20">J11</f>
        <v>14270.7</v>
      </c>
      <c r="N11" s="29">
        <f t="shared" si="8"/>
        <v>1</v>
      </c>
      <c r="O11" s="29">
        <f t="shared" si="9"/>
        <v>1</v>
      </c>
    </row>
    <row r="12" spans="1:15" s="41" customFormat="1" ht="33" x14ac:dyDescent="0.25">
      <c r="A12" s="26" t="s">
        <v>67</v>
      </c>
      <c r="B12" s="27" t="s">
        <v>119</v>
      </c>
      <c r="C12" s="5" t="s">
        <v>10</v>
      </c>
      <c r="D12" s="5" t="s">
        <v>9</v>
      </c>
      <c r="E12" s="6">
        <f t="shared" si="17"/>
        <v>6224.4</v>
      </c>
      <c r="F12" s="9">
        <v>0</v>
      </c>
      <c r="G12" s="50">
        <v>6224.4</v>
      </c>
      <c r="H12" s="6">
        <f t="shared" si="18"/>
        <v>6223.6</v>
      </c>
      <c r="I12" s="9">
        <v>0</v>
      </c>
      <c r="J12" s="28">
        <v>6223.6</v>
      </c>
      <c r="K12" s="6">
        <f t="shared" si="19"/>
        <v>6223.6</v>
      </c>
      <c r="L12" s="9">
        <v>0</v>
      </c>
      <c r="M12" s="9">
        <f t="shared" si="20"/>
        <v>6223.6</v>
      </c>
      <c r="N12" s="29">
        <f t="shared" si="8"/>
        <v>0.99987147355568418</v>
      </c>
      <c r="O12" s="29">
        <f t="shared" si="9"/>
        <v>0.99987147355568418</v>
      </c>
    </row>
    <row r="13" spans="1:15" s="41" customFormat="1" ht="33" x14ac:dyDescent="0.25">
      <c r="A13" s="26" t="s">
        <v>68</v>
      </c>
      <c r="B13" s="27" t="s">
        <v>120</v>
      </c>
      <c r="C13" s="5" t="s">
        <v>10</v>
      </c>
      <c r="D13" s="5" t="s">
        <v>9</v>
      </c>
      <c r="E13" s="6">
        <f t="shared" si="17"/>
        <v>8672.2999999999993</v>
      </c>
      <c r="F13" s="9">
        <v>0</v>
      </c>
      <c r="G13" s="50">
        <v>8672.2999999999993</v>
      </c>
      <c r="H13" s="6">
        <f t="shared" si="18"/>
        <v>8670.2000000000007</v>
      </c>
      <c r="I13" s="9">
        <v>0</v>
      </c>
      <c r="J13" s="28">
        <v>8670.2000000000007</v>
      </c>
      <c r="K13" s="6">
        <f t="shared" si="19"/>
        <v>8670.2000000000007</v>
      </c>
      <c r="L13" s="9">
        <v>0</v>
      </c>
      <c r="M13" s="9">
        <f t="shared" si="20"/>
        <v>8670.2000000000007</v>
      </c>
      <c r="N13" s="29">
        <f t="shared" si="8"/>
        <v>0.99975784970538395</v>
      </c>
      <c r="O13" s="29">
        <f t="shared" si="9"/>
        <v>0.99975784970538395</v>
      </c>
    </row>
    <row r="14" spans="1:15" s="41" customFormat="1" ht="33" x14ac:dyDescent="0.25">
      <c r="A14" s="26" t="s">
        <v>69</v>
      </c>
      <c r="B14" s="27" t="s">
        <v>121</v>
      </c>
      <c r="C14" s="5" t="s">
        <v>10</v>
      </c>
      <c r="D14" s="5" t="s">
        <v>9</v>
      </c>
      <c r="E14" s="6">
        <f t="shared" si="17"/>
        <v>4273.5</v>
      </c>
      <c r="F14" s="9">
        <v>0</v>
      </c>
      <c r="G14" s="50">
        <v>4273.5</v>
      </c>
      <c r="H14" s="6">
        <f t="shared" si="18"/>
        <v>4273.3999999999996</v>
      </c>
      <c r="I14" s="9">
        <v>0</v>
      </c>
      <c r="J14" s="9">
        <v>4273.3999999999996</v>
      </c>
      <c r="K14" s="6">
        <f t="shared" si="19"/>
        <v>4273.3999999999996</v>
      </c>
      <c r="L14" s="9">
        <v>0</v>
      </c>
      <c r="M14" s="9">
        <f t="shared" si="20"/>
        <v>4273.3999999999996</v>
      </c>
      <c r="N14" s="29">
        <f t="shared" si="8"/>
        <v>0.99997659997659993</v>
      </c>
      <c r="O14" s="29">
        <f t="shared" si="9"/>
        <v>0.99997659997659993</v>
      </c>
    </row>
    <row r="15" spans="1:15" s="41" customFormat="1" ht="33" x14ac:dyDescent="0.25">
      <c r="A15" s="26" t="s">
        <v>70</v>
      </c>
      <c r="B15" s="27" t="s">
        <v>122</v>
      </c>
      <c r="C15" s="5" t="s">
        <v>10</v>
      </c>
      <c r="D15" s="5" t="s">
        <v>9</v>
      </c>
      <c r="E15" s="6">
        <f t="shared" si="17"/>
        <v>13789.7</v>
      </c>
      <c r="F15" s="9">
        <v>0</v>
      </c>
      <c r="G15" s="50">
        <v>13789.7</v>
      </c>
      <c r="H15" s="6">
        <f t="shared" si="18"/>
        <v>13788.7</v>
      </c>
      <c r="I15" s="9">
        <v>0</v>
      </c>
      <c r="J15" s="28">
        <v>13788.7</v>
      </c>
      <c r="K15" s="6">
        <f t="shared" si="19"/>
        <v>13788.7</v>
      </c>
      <c r="L15" s="9">
        <v>0</v>
      </c>
      <c r="M15" s="9">
        <f t="shared" si="20"/>
        <v>13788.7</v>
      </c>
      <c r="N15" s="29">
        <f t="shared" si="8"/>
        <v>0.99992748210620974</v>
      </c>
      <c r="O15" s="29">
        <f t="shared" si="9"/>
        <v>0.99992748210620974</v>
      </c>
    </row>
    <row r="16" spans="1:15" s="41" customFormat="1" ht="33" x14ac:dyDescent="0.25">
      <c r="A16" s="26" t="s">
        <v>71</v>
      </c>
      <c r="B16" s="27" t="s">
        <v>123</v>
      </c>
      <c r="C16" s="5" t="s">
        <v>10</v>
      </c>
      <c r="D16" s="5" t="s">
        <v>9</v>
      </c>
      <c r="E16" s="6">
        <f t="shared" si="17"/>
        <v>7255.1</v>
      </c>
      <c r="F16" s="9">
        <v>0</v>
      </c>
      <c r="G16" s="50">
        <v>7255.1</v>
      </c>
      <c r="H16" s="6">
        <f t="shared" si="18"/>
        <v>7254.9</v>
      </c>
      <c r="I16" s="9">
        <v>0</v>
      </c>
      <c r="J16" s="28">
        <v>7254.9</v>
      </c>
      <c r="K16" s="6">
        <f t="shared" si="19"/>
        <v>7254.9</v>
      </c>
      <c r="L16" s="9">
        <v>0</v>
      </c>
      <c r="M16" s="9">
        <f t="shared" si="20"/>
        <v>7254.9</v>
      </c>
      <c r="N16" s="29">
        <f t="shared" si="8"/>
        <v>0.9999724331849319</v>
      </c>
      <c r="O16" s="29">
        <f t="shared" si="9"/>
        <v>0.9999724331849319</v>
      </c>
    </row>
    <row r="17" spans="1:15" s="41" customFormat="1" ht="33" x14ac:dyDescent="0.25">
      <c r="A17" s="26" t="s">
        <v>72</v>
      </c>
      <c r="B17" s="27" t="s">
        <v>124</v>
      </c>
      <c r="C17" s="5" t="s">
        <v>10</v>
      </c>
      <c r="D17" s="5" t="s">
        <v>9</v>
      </c>
      <c r="E17" s="6">
        <f t="shared" si="17"/>
        <v>10726.9</v>
      </c>
      <c r="F17" s="9">
        <v>0</v>
      </c>
      <c r="G17" s="50">
        <v>10726.9</v>
      </c>
      <c r="H17" s="6">
        <f t="shared" si="18"/>
        <v>10414.5</v>
      </c>
      <c r="I17" s="9">
        <v>0</v>
      </c>
      <c r="J17" s="9">
        <v>10414.5</v>
      </c>
      <c r="K17" s="6">
        <f t="shared" si="19"/>
        <v>10414.5</v>
      </c>
      <c r="L17" s="9">
        <v>0</v>
      </c>
      <c r="M17" s="9">
        <f t="shared" si="20"/>
        <v>10414.5</v>
      </c>
      <c r="N17" s="29">
        <f t="shared" si="8"/>
        <v>0.97087695419925613</v>
      </c>
      <c r="O17" s="29">
        <f t="shared" si="9"/>
        <v>0.97087695419925613</v>
      </c>
    </row>
    <row r="18" spans="1:15" s="41" customFormat="1" ht="33" x14ac:dyDescent="0.25">
      <c r="A18" s="26" t="s">
        <v>73</v>
      </c>
      <c r="B18" s="27" t="s">
        <v>125</v>
      </c>
      <c r="C18" s="5" t="s">
        <v>10</v>
      </c>
      <c r="D18" s="5" t="s">
        <v>9</v>
      </c>
      <c r="E18" s="6">
        <f t="shared" si="17"/>
        <v>6231.5</v>
      </c>
      <c r="F18" s="9">
        <v>0</v>
      </c>
      <c r="G18" s="50">
        <v>6231.5</v>
      </c>
      <c r="H18" s="6">
        <f t="shared" si="18"/>
        <v>6231.5</v>
      </c>
      <c r="I18" s="9">
        <v>0</v>
      </c>
      <c r="J18" s="28">
        <v>6231.5</v>
      </c>
      <c r="K18" s="6">
        <f t="shared" si="19"/>
        <v>6231.5</v>
      </c>
      <c r="L18" s="9">
        <v>0</v>
      </c>
      <c r="M18" s="9">
        <f t="shared" si="20"/>
        <v>6231.5</v>
      </c>
      <c r="N18" s="29">
        <f t="shared" si="8"/>
        <v>1</v>
      </c>
      <c r="O18" s="29">
        <f t="shared" si="9"/>
        <v>1</v>
      </c>
    </row>
    <row r="19" spans="1:15" s="41" customFormat="1" ht="33.75" customHeight="1" x14ac:dyDescent="0.25">
      <c r="A19" s="23" t="s">
        <v>60</v>
      </c>
      <c r="B19" s="92" t="s">
        <v>37</v>
      </c>
      <c r="C19" s="92"/>
      <c r="D19" s="92"/>
      <c r="E19" s="21">
        <f>E20+E23</f>
        <v>5748.1</v>
      </c>
      <c r="F19" s="21">
        <f t="shared" ref="F19:M19" si="21">F20+F23</f>
        <v>0</v>
      </c>
      <c r="G19" s="21">
        <f t="shared" si="21"/>
        <v>5748.1</v>
      </c>
      <c r="H19" s="21">
        <f t="shared" si="21"/>
        <v>5748.1</v>
      </c>
      <c r="I19" s="21">
        <f t="shared" si="21"/>
        <v>0</v>
      </c>
      <c r="J19" s="21">
        <f t="shared" si="21"/>
        <v>5748.1</v>
      </c>
      <c r="K19" s="21">
        <f t="shared" si="21"/>
        <v>5748.1</v>
      </c>
      <c r="L19" s="21">
        <f t="shared" si="21"/>
        <v>0</v>
      </c>
      <c r="M19" s="21">
        <f t="shared" si="21"/>
        <v>5748.1</v>
      </c>
      <c r="N19" s="24">
        <f t="shared" si="8"/>
        <v>1</v>
      </c>
      <c r="O19" s="24">
        <f t="shared" si="9"/>
        <v>1</v>
      </c>
    </row>
    <row r="20" spans="1:15" s="41" customFormat="1" ht="64.5" hidden="1" customHeight="1" x14ac:dyDescent="0.25">
      <c r="A20" s="26" t="s">
        <v>74</v>
      </c>
      <c r="B20" s="31" t="s">
        <v>75</v>
      </c>
      <c r="C20" s="5" t="s">
        <v>10</v>
      </c>
      <c r="D20" s="5" t="s">
        <v>1</v>
      </c>
      <c r="E20" s="20">
        <f>SUM(E21:E22)</f>
        <v>0</v>
      </c>
      <c r="F20" s="20">
        <f t="shared" ref="F20:M20" si="22">SUM(F21:F22)</f>
        <v>0</v>
      </c>
      <c r="G20" s="20">
        <f t="shared" si="22"/>
        <v>0</v>
      </c>
      <c r="H20" s="20">
        <f t="shared" si="22"/>
        <v>0</v>
      </c>
      <c r="I20" s="20">
        <f t="shared" si="22"/>
        <v>0</v>
      </c>
      <c r="J20" s="20">
        <f t="shared" si="22"/>
        <v>0</v>
      </c>
      <c r="K20" s="20">
        <f t="shared" si="22"/>
        <v>0</v>
      </c>
      <c r="L20" s="20">
        <f t="shared" si="22"/>
        <v>0</v>
      </c>
      <c r="M20" s="20">
        <f t="shared" si="22"/>
        <v>0</v>
      </c>
      <c r="N20" s="24" t="e">
        <f t="shared" si="8"/>
        <v>#DIV/0!</v>
      </c>
      <c r="O20" s="24" t="e">
        <f t="shared" si="9"/>
        <v>#DIV/0!</v>
      </c>
    </row>
    <row r="21" spans="1:15" s="41" customFormat="1" ht="33" hidden="1" x14ac:dyDescent="0.25">
      <c r="A21" s="37" t="s">
        <v>129</v>
      </c>
      <c r="B21" s="31" t="s">
        <v>126</v>
      </c>
      <c r="C21" s="5" t="s">
        <v>10</v>
      </c>
      <c r="D21" s="5" t="s">
        <v>1</v>
      </c>
      <c r="E21" s="20">
        <f>G21+F21</f>
        <v>0</v>
      </c>
      <c r="F21" s="9"/>
      <c r="G21" s="38">
        <v>0</v>
      </c>
      <c r="H21" s="6">
        <f>I21+J21</f>
        <v>0</v>
      </c>
      <c r="I21" s="6">
        <v>0</v>
      </c>
      <c r="J21" s="6">
        <v>0</v>
      </c>
      <c r="K21" s="6">
        <f>L21+M21</f>
        <v>0</v>
      </c>
      <c r="L21" s="6">
        <v>0</v>
      </c>
      <c r="M21" s="6">
        <v>0</v>
      </c>
      <c r="N21" s="24" t="e">
        <f t="shared" si="8"/>
        <v>#DIV/0!</v>
      </c>
      <c r="O21" s="24" t="e">
        <f t="shared" si="9"/>
        <v>#DIV/0!</v>
      </c>
    </row>
    <row r="22" spans="1:15" s="41" customFormat="1" ht="33" hidden="1" x14ac:dyDescent="0.25">
      <c r="A22" s="37" t="s">
        <v>130</v>
      </c>
      <c r="B22" s="31" t="s">
        <v>127</v>
      </c>
      <c r="C22" s="5" t="s">
        <v>10</v>
      </c>
      <c r="D22" s="5" t="s">
        <v>1</v>
      </c>
      <c r="E22" s="20">
        <f>G22+F22</f>
        <v>0</v>
      </c>
      <c r="F22" s="9"/>
      <c r="G22" s="38">
        <v>0</v>
      </c>
      <c r="H22" s="6">
        <f>I22+J22</f>
        <v>0</v>
      </c>
      <c r="I22" s="6">
        <v>0</v>
      </c>
      <c r="J22" s="6">
        <v>0</v>
      </c>
      <c r="K22" s="6">
        <f>L22+M22</f>
        <v>0</v>
      </c>
      <c r="L22" s="6">
        <v>0</v>
      </c>
      <c r="M22" s="6">
        <v>0</v>
      </c>
      <c r="N22" s="24" t="e">
        <f t="shared" si="8"/>
        <v>#DIV/0!</v>
      </c>
      <c r="O22" s="24" t="e">
        <f t="shared" si="9"/>
        <v>#DIV/0!</v>
      </c>
    </row>
    <row r="23" spans="1:15" s="41" customFormat="1" ht="16.5" x14ac:dyDescent="0.25">
      <c r="A23" s="37" t="s">
        <v>74</v>
      </c>
      <c r="B23" s="94" t="s">
        <v>128</v>
      </c>
      <c r="C23" s="94"/>
      <c r="D23" s="94"/>
      <c r="E23" s="20">
        <f>SUM(E24:E25)</f>
        <v>5748.1</v>
      </c>
      <c r="F23" s="20">
        <f t="shared" ref="F23:M23" si="23">SUM(F24:F25)</f>
        <v>0</v>
      </c>
      <c r="G23" s="20">
        <f t="shared" si="23"/>
        <v>5748.1</v>
      </c>
      <c r="H23" s="20">
        <f t="shared" si="23"/>
        <v>5748.1</v>
      </c>
      <c r="I23" s="20">
        <f t="shared" si="23"/>
        <v>0</v>
      </c>
      <c r="J23" s="20">
        <f t="shared" si="23"/>
        <v>5748.1</v>
      </c>
      <c r="K23" s="20">
        <f t="shared" si="23"/>
        <v>5748.1</v>
      </c>
      <c r="L23" s="20">
        <f t="shared" si="23"/>
        <v>0</v>
      </c>
      <c r="M23" s="20">
        <f t="shared" si="23"/>
        <v>5748.1</v>
      </c>
      <c r="N23" s="24">
        <f t="shared" si="8"/>
        <v>1</v>
      </c>
      <c r="O23" s="24">
        <f t="shared" si="9"/>
        <v>1</v>
      </c>
    </row>
    <row r="24" spans="1:15" s="41" customFormat="1" ht="47.25" x14ac:dyDescent="0.25">
      <c r="A24" s="37" t="s">
        <v>156</v>
      </c>
      <c r="B24" s="35" t="s">
        <v>157</v>
      </c>
      <c r="C24" s="36" t="s">
        <v>10</v>
      </c>
      <c r="D24" s="36" t="s">
        <v>9</v>
      </c>
      <c r="E24" s="10">
        <f>G24+F24</f>
        <v>4547.6000000000004</v>
      </c>
      <c r="F24" s="9"/>
      <c r="G24" s="38">
        <v>4547.6000000000004</v>
      </c>
      <c r="H24" s="6">
        <f>I24+J24</f>
        <v>4547.6000000000004</v>
      </c>
      <c r="I24" s="6">
        <v>0</v>
      </c>
      <c r="J24" s="6">
        <v>4547.6000000000004</v>
      </c>
      <c r="K24" s="6">
        <f>L24+M24</f>
        <v>4547.6000000000004</v>
      </c>
      <c r="L24" s="6">
        <v>0</v>
      </c>
      <c r="M24" s="6">
        <f>H24</f>
        <v>4547.6000000000004</v>
      </c>
      <c r="N24" s="29">
        <f t="shared" si="8"/>
        <v>1</v>
      </c>
      <c r="O24" s="29">
        <f t="shared" si="9"/>
        <v>1</v>
      </c>
    </row>
    <row r="25" spans="1:15" s="41" customFormat="1" ht="47.25" x14ac:dyDescent="0.25">
      <c r="A25" s="37" t="s">
        <v>129</v>
      </c>
      <c r="B25" s="35" t="s">
        <v>158</v>
      </c>
      <c r="C25" s="36" t="s">
        <v>10</v>
      </c>
      <c r="D25" s="36" t="s">
        <v>9</v>
      </c>
      <c r="E25" s="10">
        <f>G25+F25</f>
        <v>1200.5</v>
      </c>
      <c r="F25" s="9"/>
      <c r="G25" s="38">
        <v>1200.5</v>
      </c>
      <c r="H25" s="6">
        <f>I25+J25</f>
        <v>1200.5</v>
      </c>
      <c r="I25" s="6">
        <v>0</v>
      </c>
      <c r="J25" s="6">
        <v>1200.5</v>
      </c>
      <c r="K25" s="6">
        <f>L25+M25</f>
        <v>1200.5</v>
      </c>
      <c r="L25" s="6">
        <v>0</v>
      </c>
      <c r="M25" s="6">
        <f>J25</f>
        <v>1200.5</v>
      </c>
      <c r="N25" s="29">
        <f t="shared" si="8"/>
        <v>1</v>
      </c>
      <c r="O25" s="29">
        <f t="shared" si="9"/>
        <v>1</v>
      </c>
    </row>
    <row r="26" spans="1:15" s="41" customFormat="1" ht="21.75" customHeight="1" x14ac:dyDescent="0.25">
      <c r="A26" s="23" t="s">
        <v>34</v>
      </c>
      <c r="B26" s="92" t="s">
        <v>76</v>
      </c>
      <c r="C26" s="92"/>
      <c r="D26" s="92"/>
      <c r="E26" s="21">
        <f t="shared" ref="E26:M26" si="24">E27+E47+E66+E73+E78+E82</f>
        <v>94613.3</v>
      </c>
      <c r="F26" s="21">
        <f t="shared" si="24"/>
        <v>0</v>
      </c>
      <c r="G26" s="21">
        <f t="shared" si="24"/>
        <v>94613.3</v>
      </c>
      <c r="H26" s="21">
        <f t="shared" si="24"/>
        <v>92352.1</v>
      </c>
      <c r="I26" s="21">
        <f t="shared" si="24"/>
        <v>0</v>
      </c>
      <c r="J26" s="21">
        <f t="shared" si="24"/>
        <v>92352.1</v>
      </c>
      <c r="K26" s="21">
        <f t="shared" si="24"/>
        <v>92352.1</v>
      </c>
      <c r="L26" s="21">
        <f t="shared" si="24"/>
        <v>3</v>
      </c>
      <c r="M26" s="21">
        <f t="shared" si="24"/>
        <v>92352.1</v>
      </c>
      <c r="N26" s="24">
        <f t="shared" si="8"/>
        <v>0.97610061164762252</v>
      </c>
      <c r="O26" s="24">
        <f t="shared" si="9"/>
        <v>0.97610061164762252</v>
      </c>
    </row>
    <row r="27" spans="1:15" s="41" customFormat="1" ht="21.75" customHeight="1" x14ac:dyDescent="0.25">
      <c r="A27" s="23" t="s">
        <v>40</v>
      </c>
      <c r="B27" s="93" t="s">
        <v>15</v>
      </c>
      <c r="C27" s="93"/>
      <c r="D27" s="93"/>
      <c r="E27" s="21">
        <f>SUM(E28:E46)</f>
        <v>21328.199999999997</v>
      </c>
      <c r="F27" s="21">
        <f t="shared" ref="F27:G27" si="25">SUM(F28:F46)</f>
        <v>0</v>
      </c>
      <c r="G27" s="21">
        <f t="shared" si="25"/>
        <v>21328.199999999997</v>
      </c>
      <c r="H27" s="21">
        <f t="shared" ref="H27" si="26">SUM(H28:H46)</f>
        <v>20288.7</v>
      </c>
      <c r="I27" s="21">
        <f t="shared" ref="I27" si="27">SUM(I28:I46)</f>
        <v>0</v>
      </c>
      <c r="J27" s="21">
        <f t="shared" ref="J27" si="28">SUM(J28:J46)</f>
        <v>20288.7</v>
      </c>
      <c r="K27" s="21">
        <f t="shared" ref="K27" si="29">SUM(K28:K46)</f>
        <v>20288.7</v>
      </c>
      <c r="L27" s="21">
        <f t="shared" ref="L27" si="30">SUM(L28:L46)</f>
        <v>0</v>
      </c>
      <c r="M27" s="21">
        <f t="shared" ref="M27" si="31">SUM(M28:M46)</f>
        <v>20288.7</v>
      </c>
      <c r="N27" s="24">
        <f t="shared" si="8"/>
        <v>0.95126170984893255</v>
      </c>
      <c r="O27" s="24">
        <f t="shared" si="9"/>
        <v>0.95126170984893255</v>
      </c>
    </row>
    <row r="28" spans="1:15" s="41" customFormat="1" ht="35.25" customHeight="1" x14ac:dyDescent="0.25">
      <c r="A28" s="26" t="s">
        <v>46</v>
      </c>
      <c r="B28" s="27" t="s">
        <v>131</v>
      </c>
      <c r="C28" s="5" t="s">
        <v>10</v>
      </c>
      <c r="D28" s="5" t="s">
        <v>9</v>
      </c>
      <c r="E28" s="10">
        <f>G28</f>
        <v>71.400000000000006</v>
      </c>
      <c r="F28" s="10">
        <v>0</v>
      </c>
      <c r="G28" s="49">
        <v>71.400000000000006</v>
      </c>
      <c r="H28" s="10">
        <f>I28+J28</f>
        <v>71.400000000000006</v>
      </c>
      <c r="I28" s="10">
        <v>0</v>
      </c>
      <c r="J28" s="10">
        <v>71.400000000000006</v>
      </c>
      <c r="K28" s="10">
        <f>L28+M28</f>
        <v>71.400000000000006</v>
      </c>
      <c r="L28" s="10">
        <v>0</v>
      </c>
      <c r="M28" s="10">
        <f>J28</f>
        <v>71.400000000000006</v>
      </c>
      <c r="N28" s="29">
        <f t="shared" si="8"/>
        <v>1</v>
      </c>
      <c r="O28" s="29">
        <f t="shared" si="9"/>
        <v>1</v>
      </c>
    </row>
    <row r="29" spans="1:15" s="41" customFormat="1" ht="33" x14ac:dyDescent="0.25">
      <c r="A29" s="26" t="s">
        <v>77</v>
      </c>
      <c r="B29" s="27" t="s">
        <v>118</v>
      </c>
      <c r="C29" s="5" t="s">
        <v>10</v>
      </c>
      <c r="D29" s="5" t="s">
        <v>9</v>
      </c>
      <c r="E29" s="10">
        <f t="shared" ref="E29:E46" si="32">G29</f>
        <v>840.8</v>
      </c>
      <c r="F29" s="10">
        <v>0</v>
      </c>
      <c r="G29" s="49">
        <v>840.8</v>
      </c>
      <c r="H29" s="10">
        <f t="shared" ref="H29:H46" si="33">I29+J29</f>
        <v>840.8</v>
      </c>
      <c r="I29" s="10">
        <v>0</v>
      </c>
      <c r="J29" s="6">
        <v>840.8</v>
      </c>
      <c r="K29" s="10">
        <f t="shared" ref="K29:K46" si="34">L29+M29</f>
        <v>840.8</v>
      </c>
      <c r="L29" s="10">
        <v>0</v>
      </c>
      <c r="M29" s="10">
        <f t="shared" ref="M29:M46" si="35">J29</f>
        <v>840.8</v>
      </c>
      <c r="N29" s="29">
        <f t="shared" si="8"/>
        <v>1</v>
      </c>
      <c r="O29" s="29">
        <f t="shared" si="9"/>
        <v>1</v>
      </c>
    </row>
    <row r="30" spans="1:15" s="41" customFormat="1" ht="33" x14ac:dyDescent="0.25">
      <c r="A30" s="26" t="s">
        <v>78</v>
      </c>
      <c r="B30" s="27" t="s">
        <v>119</v>
      </c>
      <c r="C30" s="5" t="s">
        <v>10</v>
      </c>
      <c r="D30" s="5" t="s">
        <v>9</v>
      </c>
      <c r="E30" s="10">
        <f t="shared" si="32"/>
        <v>1029.9000000000001</v>
      </c>
      <c r="F30" s="10">
        <v>0</v>
      </c>
      <c r="G30" s="49">
        <v>1029.9000000000001</v>
      </c>
      <c r="H30" s="10">
        <f t="shared" si="33"/>
        <v>1029.9000000000001</v>
      </c>
      <c r="I30" s="10">
        <v>0</v>
      </c>
      <c r="J30" s="6">
        <v>1029.9000000000001</v>
      </c>
      <c r="K30" s="10">
        <f t="shared" si="34"/>
        <v>1029.9000000000001</v>
      </c>
      <c r="L30" s="10">
        <v>0</v>
      </c>
      <c r="M30" s="10">
        <f t="shared" si="35"/>
        <v>1029.9000000000001</v>
      </c>
      <c r="N30" s="29">
        <f t="shared" si="8"/>
        <v>1</v>
      </c>
      <c r="O30" s="29">
        <f t="shared" si="9"/>
        <v>1</v>
      </c>
    </row>
    <row r="31" spans="1:15" s="41" customFormat="1" ht="33" x14ac:dyDescent="0.25">
      <c r="A31" s="26" t="s">
        <v>79</v>
      </c>
      <c r="B31" s="27" t="s">
        <v>132</v>
      </c>
      <c r="C31" s="5" t="s">
        <v>10</v>
      </c>
      <c r="D31" s="5" t="s">
        <v>9</v>
      </c>
      <c r="E31" s="10">
        <f t="shared" si="32"/>
        <v>294.3</v>
      </c>
      <c r="F31" s="10">
        <v>0</v>
      </c>
      <c r="G31" s="49">
        <v>294.3</v>
      </c>
      <c r="H31" s="10">
        <f t="shared" si="33"/>
        <v>294.3</v>
      </c>
      <c r="I31" s="10">
        <v>0</v>
      </c>
      <c r="J31" s="6">
        <v>294.3</v>
      </c>
      <c r="K31" s="10">
        <f t="shared" si="34"/>
        <v>294.3</v>
      </c>
      <c r="L31" s="10">
        <v>0</v>
      </c>
      <c r="M31" s="10">
        <f t="shared" si="35"/>
        <v>294.3</v>
      </c>
      <c r="N31" s="29">
        <f t="shared" si="8"/>
        <v>1</v>
      </c>
      <c r="O31" s="29">
        <f t="shared" si="9"/>
        <v>1</v>
      </c>
    </row>
    <row r="32" spans="1:15" s="41" customFormat="1" ht="33" x14ac:dyDescent="0.25">
      <c r="A32" s="26" t="s">
        <v>80</v>
      </c>
      <c r="B32" s="27" t="s">
        <v>133</v>
      </c>
      <c r="C32" s="5" t="s">
        <v>10</v>
      </c>
      <c r="D32" s="5" t="s">
        <v>9</v>
      </c>
      <c r="E32" s="10">
        <f t="shared" si="32"/>
        <v>834.1</v>
      </c>
      <c r="F32" s="10">
        <v>0</v>
      </c>
      <c r="G32" s="60">
        <v>834.1</v>
      </c>
      <c r="H32" s="10">
        <f t="shared" si="33"/>
        <v>802.1</v>
      </c>
      <c r="I32" s="10">
        <v>0</v>
      </c>
      <c r="J32" s="6">
        <v>802.1</v>
      </c>
      <c r="K32" s="10">
        <f t="shared" si="34"/>
        <v>802.1</v>
      </c>
      <c r="L32" s="10">
        <v>0</v>
      </c>
      <c r="M32" s="10">
        <f t="shared" si="35"/>
        <v>802.1</v>
      </c>
      <c r="N32" s="29">
        <f t="shared" si="8"/>
        <v>0.96163529552811411</v>
      </c>
      <c r="O32" s="29">
        <f t="shared" si="9"/>
        <v>0.96163529552811411</v>
      </c>
    </row>
    <row r="33" spans="1:15" s="41" customFormat="1" ht="33" x14ac:dyDescent="0.25">
      <c r="A33" s="26" t="s">
        <v>81</v>
      </c>
      <c r="B33" s="27" t="s">
        <v>134</v>
      </c>
      <c r="C33" s="5" t="s">
        <v>10</v>
      </c>
      <c r="D33" s="5" t="s">
        <v>9</v>
      </c>
      <c r="E33" s="10">
        <f t="shared" si="32"/>
        <v>1177.9000000000001</v>
      </c>
      <c r="F33" s="10">
        <v>0</v>
      </c>
      <c r="G33" s="49">
        <f>167.9+762+248</f>
        <v>1177.9000000000001</v>
      </c>
      <c r="H33" s="10">
        <f t="shared" si="33"/>
        <v>1177.9000000000001</v>
      </c>
      <c r="I33" s="10">
        <v>0</v>
      </c>
      <c r="J33" s="6">
        <v>1177.9000000000001</v>
      </c>
      <c r="K33" s="10">
        <f t="shared" si="34"/>
        <v>1177.9000000000001</v>
      </c>
      <c r="L33" s="10">
        <v>0</v>
      </c>
      <c r="M33" s="10">
        <f t="shared" si="35"/>
        <v>1177.9000000000001</v>
      </c>
      <c r="N33" s="29">
        <f t="shared" si="8"/>
        <v>1</v>
      </c>
      <c r="O33" s="29">
        <f t="shared" si="9"/>
        <v>1</v>
      </c>
    </row>
    <row r="34" spans="1:15" s="41" customFormat="1" ht="33" x14ac:dyDescent="0.25">
      <c r="A34" s="26" t="s">
        <v>82</v>
      </c>
      <c r="B34" s="27" t="s">
        <v>120</v>
      </c>
      <c r="C34" s="5" t="s">
        <v>10</v>
      </c>
      <c r="D34" s="5" t="s">
        <v>9</v>
      </c>
      <c r="E34" s="10">
        <f t="shared" si="32"/>
        <v>1121.3</v>
      </c>
      <c r="F34" s="10">
        <v>0</v>
      </c>
      <c r="G34" s="60">
        <v>1121.3</v>
      </c>
      <c r="H34" s="10">
        <f t="shared" si="33"/>
        <v>1121.2</v>
      </c>
      <c r="I34" s="10">
        <v>0</v>
      </c>
      <c r="J34" s="6">
        <v>1121.2</v>
      </c>
      <c r="K34" s="10">
        <f t="shared" si="34"/>
        <v>1121.2</v>
      </c>
      <c r="L34" s="10">
        <v>0</v>
      </c>
      <c r="M34" s="10">
        <f t="shared" si="35"/>
        <v>1121.2</v>
      </c>
      <c r="N34" s="29">
        <f t="shared" si="8"/>
        <v>0.99991081780076707</v>
      </c>
      <c r="O34" s="29">
        <f t="shared" si="9"/>
        <v>0.99991081780076707</v>
      </c>
    </row>
    <row r="35" spans="1:15" s="41" customFormat="1" ht="33" x14ac:dyDescent="0.25">
      <c r="A35" s="26" t="s">
        <v>83</v>
      </c>
      <c r="B35" s="27" t="s">
        <v>135</v>
      </c>
      <c r="C35" s="5" t="s">
        <v>10</v>
      </c>
      <c r="D35" s="5" t="s">
        <v>9</v>
      </c>
      <c r="E35" s="10">
        <f t="shared" si="32"/>
        <v>414.2</v>
      </c>
      <c r="F35" s="10">
        <v>0</v>
      </c>
      <c r="G35" s="49">
        <v>414.2</v>
      </c>
      <c r="H35" s="10">
        <f t="shared" si="33"/>
        <v>414.2</v>
      </c>
      <c r="I35" s="10">
        <v>0</v>
      </c>
      <c r="J35" s="6">
        <v>414.2</v>
      </c>
      <c r="K35" s="10">
        <f t="shared" si="34"/>
        <v>414.2</v>
      </c>
      <c r="L35" s="10">
        <v>0</v>
      </c>
      <c r="M35" s="10">
        <f t="shared" si="35"/>
        <v>414.2</v>
      </c>
      <c r="N35" s="29">
        <f t="shared" si="8"/>
        <v>1</v>
      </c>
      <c r="O35" s="29">
        <f t="shared" si="9"/>
        <v>1</v>
      </c>
    </row>
    <row r="36" spans="1:15" s="41" customFormat="1" ht="33" x14ac:dyDescent="0.25">
      <c r="A36" s="26" t="s">
        <v>84</v>
      </c>
      <c r="B36" s="27" t="s">
        <v>136</v>
      </c>
      <c r="C36" s="5" t="s">
        <v>10</v>
      </c>
      <c r="D36" s="5" t="s">
        <v>9</v>
      </c>
      <c r="E36" s="10">
        <f t="shared" si="32"/>
        <v>788.3</v>
      </c>
      <c r="F36" s="10">
        <v>0</v>
      </c>
      <c r="G36" s="49">
        <v>788.3</v>
      </c>
      <c r="H36" s="10">
        <f t="shared" si="33"/>
        <v>788.3</v>
      </c>
      <c r="I36" s="10">
        <v>0</v>
      </c>
      <c r="J36" s="10">
        <v>788.3</v>
      </c>
      <c r="K36" s="10">
        <f t="shared" si="34"/>
        <v>788.3</v>
      </c>
      <c r="L36" s="10">
        <v>0</v>
      </c>
      <c r="M36" s="10">
        <f t="shared" si="35"/>
        <v>788.3</v>
      </c>
      <c r="N36" s="29">
        <f t="shared" si="8"/>
        <v>1</v>
      </c>
      <c r="O36" s="29">
        <f t="shared" si="9"/>
        <v>1</v>
      </c>
    </row>
    <row r="37" spans="1:15" s="41" customFormat="1" ht="33" x14ac:dyDescent="0.25">
      <c r="A37" s="26" t="s">
        <v>85</v>
      </c>
      <c r="B37" s="27" t="s">
        <v>121</v>
      </c>
      <c r="C37" s="5" t="s">
        <v>10</v>
      </c>
      <c r="D37" s="5" t="s">
        <v>9</v>
      </c>
      <c r="E37" s="10">
        <f t="shared" si="32"/>
        <v>6831.4</v>
      </c>
      <c r="F37" s="10">
        <v>0</v>
      </c>
      <c r="G37" s="49">
        <v>6831.4</v>
      </c>
      <c r="H37" s="10">
        <f t="shared" si="33"/>
        <v>6701.8</v>
      </c>
      <c r="I37" s="10">
        <v>0</v>
      </c>
      <c r="J37" s="10">
        <v>6701.8</v>
      </c>
      <c r="K37" s="10">
        <f t="shared" si="34"/>
        <v>6701.8</v>
      </c>
      <c r="L37" s="10">
        <v>0</v>
      </c>
      <c r="M37" s="10">
        <f t="shared" si="35"/>
        <v>6701.8</v>
      </c>
      <c r="N37" s="29">
        <f t="shared" si="8"/>
        <v>0.98102877887402296</v>
      </c>
      <c r="O37" s="29">
        <f t="shared" si="9"/>
        <v>0.98102877887402296</v>
      </c>
    </row>
    <row r="38" spans="1:15" s="41" customFormat="1" ht="33" x14ac:dyDescent="0.25">
      <c r="A38" s="26" t="s">
        <v>86</v>
      </c>
      <c r="B38" s="27" t="s">
        <v>122</v>
      </c>
      <c r="C38" s="5" t="s">
        <v>10</v>
      </c>
      <c r="D38" s="5" t="s">
        <v>9</v>
      </c>
      <c r="E38" s="10">
        <f t="shared" si="32"/>
        <v>1215.3</v>
      </c>
      <c r="F38" s="10">
        <v>0</v>
      </c>
      <c r="G38" s="49">
        <v>1215.3</v>
      </c>
      <c r="H38" s="10">
        <f t="shared" si="33"/>
        <v>1215.3</v>
      </c>
      <c r="I38" s="10">
        <v>0</v>
      </c>
      <c r="J38" s="6">
        <v>1215.3</v>
      </c>
      <c r="K38" s="10">
        <f t="shared" si="34"/>
        <v>1215.3</v>
      </c>
      <c r="L38" s="10">
        <v>0</v>
      </c>
      <c r="M38" s="10">
        <f t="shared" si="35"/>
        <v>1215.3</v>
      </c>
      <c r="N38" s="29">
        <f t="shared" si="8"/>
        <v>1</v>
      </c>
      <c r="O38" s="29">
        <f t="shared" si="9"/>
        <v>1</v>
      </c>
    </row>
    <row r="39" spans="1:15" s="41" customFormat="1" ht="33" x14ac:dyDescent="0.25">
      <c r="A39" s="26" t="s">
        <v>87</v>
      </c>
      <c r="B39" s="27" t="s">
        <v>123</v>
      </c>
      <c r="C39" s="5" t="s">
        <v>10</v>
      </c>
      <c r="D39" s="5" t="s">
        <v>9</v>
      </c>
      <c r="E39" s="10">
        <f t="shared" si="32"/>
        <v>399.3</v>
      </c>
      <c r="F39" s="10">
        <v>0</v>
      </c>
      <c r="G39" s="49">
        <v>399.3</v>
      </c>
      <c r="H39" s="10">
        <f t="shared" si="33"/>
        <v>399.3</v>
      </c>
      <c r="I39" s="10">
        <v>0</v>
      </c>
      <c r="J39" s="6">
        <v>399.3</v>
      </c>
      <c r="K39" s="10">
        <f t="shared" si="34"/>
        <v>399.3</v>
      </c>
      <c r="L39" s="10">
        <v>0</v>
      </c>
      <c r="M39" s="10">
        <f t="shared" si="35"/>
        <v>399.3</v>
      </c>
      <c r="N39" s="29">
        <f t="shared" si="8"/>
        <v>1</v>
      </c>
      <c r="O39" s="29">
        <f t="shared" si="9"/>
        <v>1</v>
      </c>
    </row>
    <row r="40" spans="1:15" s="41" customFormat="1" ht="33" x14ac:dyDescent="0.25">
      <c r="A40" s="26" t="s">
        <v>88</v>
      </c>
      <c r="B40" s="27" t="s">
        <v>124</v>
      </c>
      <c r="C40" s="5" t="s">
        <v>10</v>
      </c>
      <c r="D40" s="5" t="s">
        <v>9</v>
      </c>
      <c r="E40" s="10">
        <f t="shared" si="32"/>
        <v>435.3</v>
      </c>
      <c r="F40" s="10">
        <v>0</v>
      </c>
      <c r="G40" s="49">
        <f>370.6+64.7</f>
        <v>435.3</v>
      </c>
      <c r="H40" s="10">
        <f t="shared" si="33"/>
        <v>258.5</v>
      </c>
      <c r="I40" s="10">
        <v>0</v>
      </c>
      <c r="J40" s="6">
        <v>258.5</v>
      </c>
      <c r="K40" s="10">
        <f t="shared" si="34"/>
        <v>258.5</v>
      </c>
      <c r="L40" s="10">
        <v>0</v>
      </c>
      <c r="M40" s="10">
        <f t="shared" si="35"/>
        <v>258.5</v>
      </c>
      <c r="N40" s="29">
        <f t="shared" si="8"/>
        <v>0.59384332644153459</v>
      </c>
      <c r="O40" s="29">
        <f t="shared" si="9"/>
        <v>0.59384332644153459</v>
      </c>
    </row>
    <row r="41" spans="1:15" s="41" customFormat="1" ht="33" x14ac:dyDescent="0.25">
      <c r="A41" s="26" t="s">
        <v>89</v>
      </c>
      <c r="B41" s="27" t="s">
        <v>137</v>
      </c>
      <c r="C41" s="5" t="s">
        <v>10</v>
      </c>
      <c r="D41" s="5" t="s">
        <v>9</v>
      </c>
      <c r="E41" s="10">
        <f t="shared" si="32"/>
        <v>356.4</v>
      </c>
      <c r="F41" s="10">
        <v>0</v>
      </c>
      <c r="G41" s="49">
        <v>356.4</v>
      </c>
      <c r="H41" s="10">
        <f t="shared" si="33"/>
        <v>338.9</v>
      </c>
      <c r="I41" s="10">
        <v>0</v>
      </c>
      <c r="J41" s="9">
        <v>338.9</v>
      </c>
      <c r="K41" s="10">
        <f t="shared" si="34"/>
        <v>338.9</v>
      </c>
      <c r="L41" s="10">
        <v>0</v>
      </c>
      <c r="M41" s="10">
        <f t="shared" si="35"/>
        <v>338.9</v>
      </c>
      <c r="N41" s="29">
        <f t="shared" si="8"/>
        <v>0.9508978675645342</v>
      </c>
      <c r="O41" s="29">
        <f t="shared" si="9"/>
        <v>0.9508978675645342</v>
      </c>
    </row>
    <row r="42" spans="1:15" s="41" customFormat="1" ht="33" x14ac:dyDescent="0.25">
      <c r="A42" s="26" t="s">
        <v>90</v>
      </c>
      <c r="B42" s="27" t="s">
        <v>125</v>
      </c>
      <c r="C42" s="5" t="s">
        <v>10</v>
      </c>
      <c r="D42" s="5" t="s">
        <v>9</v>
      </c>
      <c r="E42" s="10">
        <f t="shared" si="32"/>
        <v>236.5</v>
      </c>
      <c r="F42" s="10">
        <v>0</v>
      </c>
      <c r="G42" s="49">
        <v>236.5</v>
      </c>
      <c r="H42" s="10">
        <f t="shared" si="33"/>
        <v>236.5</v>
      </c>
      <c r="I42" s="10">
        <v>0</v>
      </c>
      <c r="J42" s="6">
        <v>236.5</v>
      </c>
      <c r="K42" s="10">
        <f t="shared" si="34"/>
        <v>236.5</v>
      </c>
      <c r="L42" s="10">
        <v>0</v>
      </c>
      <c r="M42" s="10">
        <f t="shared" si="35"/>
        <v>236.5</v>
      </c>
      <c r="N42" s="29">
        <f t="shared" si="8"/>
        <v>1</v>
      </c>
      <c r="O42" s="29">
        <f t="shared" si="9"/>
        <v>1</v>
      </c>
    </row>
    <row r="43" spans="1:15" s="41" customFormat="1" ht="33" x14ac:dyDescent="0.25">
      <c r="A43" s="26" t="s">
        <v>91</v>
      </c>
      <c r="B43" s="27" t="s">
        <v>138</v>
      </c>
      <c r="C43" s="5" t="s">
        <v>10</v>
      </c>
      <c r="D43" s="5" t="s">
        <v>9</v>
      </c>
      <c r="E43" s="10">
        <f t="shared" si="32"/>
        <v>634.6</v>
      </c>
      <c r="F43" s="10">
        <v>0</v>
      </c>
      <c r="G43" s="49">
        <v>634.6</v>
      </c>
      <c r="H43" s="10">
        <f t="shared" si="33"/>
        <v>634.6</v>
      </c>
      <c r="I43" s="10">
        <v>0</v>
      </c>
      <c r="J43" s="6">
        <v>634.6</v>
      </c>
      <c r="K43" s="10">
        <f t="shared" si="34"/>
        <v>634.6</v>
      </c>
      <c r="L43" s="10">
        <v>0</v>
      </c>
      <c r="M43" s="10">
        <f t="shared" si="35"/>
        <v>634.6</v>
      </c>
      <c r="N43" s="29">
        <f t="shared" si="8"/>
        <v>1</v>
      </c>
      <c r="O43" s="29">
        <f t="shared" si="9"/>
        <v>1</v>
      </c>
    </row>
    <row r="44" spans="1:15" s="41" customFormat="1" ht="36.75" customHeight="1" x14ac:dyDescent="0.25">
      <c r="A44" s="26" t="s">
        <v>92</v>
      </c>
      <c r="B44" s="27" t="s">
        <v>139</v>
      </c>
      <c r="C44" s="5" t="s">
        <v>10</v>
      </c>
      <c r="D44" s="5" t="s">
        <v>9</v>
      </c>
      <c r="E44" s="10">
        <f t="shared" si="32"/>
        <v>308.5</v>
      </c>
      <c r="F44" s="10">
        <v>0</v>
      </c>
      <c r="G44" s="49">
        <v>308.5</v>
      </c>
      <c r="H44" s="10">
        <f t="shared" si="33"/>
        <v>308.5</v>
      </c>
      <c r="I44" s="10">
        <v>0</v>
      </c>
      <c r="J44" s="10">
        <v>308.5</v>
      </c>
      <c r="K44" s="10">
        <f t="shared" si="34"/>
        <v>308.5</v>
      </c>
      <c r="L44" s="10">
        <v>0</v>
      </c>
      <c r="M44" s="10">
        <f t="shared" si="35"/>
        <v>308.5</v>
      </c>
      <c r="N44" s="29">
        <f t="shared" si="8"/>
        <v>1</v>
      </c>
      <c r="O44" s="29">
        <f t="shared" si="9"/>
        <v>1</v>
      </c>
    </row>
    <row r="45" spans="1:15" s="41" customFormat="1" ht="40.5" customHeight="1" x14ac:dyDescent="0.25">
      <c r="A45" s="26" t="s">
        <v>93</v>
      </c>
      <c r="B45" s="27" t="s">
        <v>140</v>
      </c>
      <c r="C45" s="5" t="s">
        <v>10</v>
      </c>
      <c r="D45" s="5" t="s">
        <v>9</v>
      </c>
      <c r="E45" s="10">
        <f t="shared" si="32"/>
        <v>271.39999999999998</v>
      </c>
      <c r="F45" s="10">
        <v>0</v>
      </c>
      <c r="G45" s="49">
        <v>271.39999999999998</v>
      </c>
      <c r="H45" s="10">
        <f t="shared" si="33"/>
        <v>247.5</v>
      </c>
      <c r="I45" s="10">
        <v>0</v>
      </c>
      <c r="J45" s="6">
        <v>247.5</v>
      </c>
      <c r="K45" s="10">
        <f t="shared" si="34"/>
        <v>247.5</v>
      </c>
      <c r="L45" s="10">
        <v>0</v>
      </c>
      <c r="M45" s="10">
        <f t="shared" si="35"/>
        <v>247.5</v>
      </c>
      <c r="N45" s="29">
        <f t="shared" si="8"/>
        <v>0.91193809874723664</v>
      </c>
      <c r="O45" s="29">
        <f t="shared" si="9"/>
        <v>0.91193809874723664</v>
      </c>
    </row>
    <row r="46" spans="1:15" s="41" customFormat="1" ht="42" customHeight="1" x14ac:dyDescent="0.25">
      <c r="A46" s="26" t="s">
        <v>94</v>
      </c>
      <c r="B46" s="27" t="s">
        <v>16</v>
      </c>
      <c r="C46" s="5" t="s">
        <v>10</v>
      </c>
      <c r="D46" s="5" t="s">
        <v>9</v>
      </c>
      <c r="E46" s="10">
        <f t="shared" si="32"/>
        <v>4067.3</v>
      </c>
      <c r="F46" s="10">
        <v>0</v>
      </c>
      <c r="G46" s="49">
        <v>4067.3</v>
      </c>
      <c r="H46" s="10">
        <f t="shared" si="33"/>
        <v>3407.7</v>
      </c>
      <c r="I46" s="10">
        <v>0</v>
      </c>
      <c r="J46" s="6">
        <v>3407.7</v>
      </c>
      <c r="K46" s="10">
        <f t="shared" si="34"/>
        <v>3407.7</v>
      </c>
      <c r="L46" s="10">
        <v>0</v>
      </c>
      <c r="M46" s="10">
        <f t="shared" si="35"/>
        <v>3407.7</v>
      </c>
      <c r="N46" s="29">
        <f t="shared" si="8"/>
        <v>0.83782853490030229</v>
      </c>
      <c r="O46" s="29">
        <f t="shared" si="9"/>
        <v>0.83782853490030229</v>
      </c>
    </row>
    <row r="47" spans="1:15" s="41" customFormat="1" ht="22.5" customHeight="1" x14ac:dyDescent="0.25">
      <c r="A47" s="23" t="s">
        <v>41</v>
      </c>
      <c r="B47" s="92" t="s">
        <v>17</v>
      </c>
      <c r="C47" s="92"/>
      <c r="D47" s="92"/>
      <c r="E47" s="21">
        <f>SUM(E48:E65)</f>
        <v>51667.4</v>
      </c>
      <c r="F47" s="21">
        <f t="shared" ref="F47:G47" si="36">SUM(F48:F65)</f>
        <v>0</v>
      </c>
      <c r="G47" s="21">
        <f t="shared" si="36"/>
        <v>51667.4</v>
      </c>
      <c r="H47" s="21">
        <f t="shared" ref="H47" si="37">SUM(H48:H65)</f>
        <v>50463.3</v>
      </c>
      <c r="I47" s="21">
        <f t="shared" ref="I47" si="38">SUM(I48:I65)</f>
        <v>0</v>
      </c>
      <c r="J47" s="21">
        <f t="shared" ref="J47" si="39">SUM(J48:J65)</f>
        <v>50463.3</v>
      </c>
      <c r="K47" s="21">
        <f t="shared" ref="K47" si="40">SUM(K48:K65)</f>
        <v>50463.3</v>
      </c>
      <c r="L47" s="21">
        <f t="shared" ref="L47" si="41">SUM(L48:L65)</f>
        <v>0</v>
      </c>
      <c r="M47" s="21">
        <f t="shared" ref="M47" si="42">SUM(M48:M65)</f>
        <v>50463.3</v>
      </c>
      <c r="N47" s="24">
        <f t="shared" si="8"/>
        <v>0.97669516948791701</v>
      </c>
      <c r="O47" s="24">
        <f t="shared" si="9"/>
        <v>0.97669516948791701</v>
      </c>
    </row>
    <row r="48" spans="1:15" s="41" customFormat="1" ht="33" x14ac:dyDescent="0.25">
      <c r="A48" s="26" t="s">
        <v>47</v>
      </c>
      <c r="B48" s="31" t="s">
        <v>131</v>
      </c>
      <c r="C48" s="5" t="s">
        <v>10</v>
      </c>
      <c r="D48" s="5" t="s">
        <v>9</v>
      </c>
      <c r="E48" s="6">
        <f>G48</f>
        <v>1271.8</v>
      </c>
      <c r="F48" s="9">
        <v>0</v>
      </c>
      <c r="G48" s="48">
        <v>1271.8</v>
      </c>
      <c r="H48" s="9">
        <f>I48+J48</f>
        <v>1271.7</v>
      </c>
      <c r="I48" s="9">
        <v>0</v>
      </c>
      <c r="J48" s="9">
        <v>1271.7</v>
      </c>
      <c r="K48" s="9">
        <f>L48+M48</f>
        <v>1271.7</v>
      </c>
      <c r="L48" s="9">
        <v>0</v>
      </c>
      <c r="M48" s="9">
        <f>J48</f>
        <v>1271.7</v>
      </c>
      <c r="N48" s="29">
        <f t="shared" si="8"/>
        <v>0.9999213712847933</v>
      </c>
      <c r="O48" s="29">
        <f t="shared" si="9"/>
        <v>0.9999213712847933</v>
      </c>
    </row>
    <row r="49" spans="1:15" s="41" customFormat="1" ht="33" x14ac:dyDescent="0.25">
      <c r="A49" s="26" t="s">
        <v>48</v>
      </c>
      <c r="B49" s="31" t="s">
        <v>118</v>
      </c>
      <c r="C49" s="5" t="s">
        <v>10</v>
      </c>
      <c r="D49" s="5" t="s">
        <v>9</v>
      </c>
      <c r="E49" s="6">
        <f t="shared" ref="E49:E65" si="43">G49</f>
        <v>6104.5</v>
      </c>
      <c r="F49" s="9">
        <v>0</v>
      </c>
      <c r="G49" s="48">
        <v>6104.5</v>
      </c>
      <c r="H49" s="9">
        <f t="shared" ref="H49:H65" si="44">I49+J49</f>
        <v>5385.4</v>
      </c>
      <c r="I49" s="9">
        <v>0</v>
      </c>
      <c r="J49" s="9">
        <v>5385.4</v>
      </c>
      <c r="K49" s="9">
        <f t="shared" ref="K49:K65" si="45">L49+M49</f>
        <v>5385.4</v>
      </c>
      <c r="L49" s="9">
        <v>0</v>
      </c>
      <c r="M49" s="9">
        <f t="shared" ref="M49:M65" si="46">J49</f>
        <v>5385.4</v>
      </c>
      <c r="N49" s="29">
        <f t="shared" si="8"/>
        <v>0.88220165451715937</v>
      </c>
      <c r="O49" s="29">
        <f t="shared" si="9"/>
        <v>0.88220165451715937</v>
      </c>
    </row>
    <row r="50" spans="1:15" s="41" customFormat="1" ht="33" x14ac:dyDescent="0.25">
      <c r="A50" s="26" t="s">
        <v>49</v>
      </c>
      <c r="B50" s="31" t="s">
        <v>14</v>
      </c>
      <c r="C50" s="5" t="s">
        <v>10</v>
      </c>
      <c r="D50" s="5" t="s">
        <v>9</v>
      </c>
      <c r="E50" s="6">
        <f t="shared" si="43"/>
        <v>1620.1</v>
      </c>
      <c r="F50" s="9">
        <v>0</v>
      </c>
      <c r="G50" s="48">
        <v>1620.1</v>
      </c>
      <c r="H50" s="9">
        <f t="shared" si="44"/>
        <v>1620.1</v>
      </c>
      <c r="I50" s="9">
        <v>0</v>
      </c>
      <c r="J50" s="9">
        <v>1620.1</v>
      </c>
      <c r="K50" s="9">
        <f t="shared" si="45"/>
        <v>1620.1</v>
      </c>
      <c r="L50" s="9">
        <v>0</v>
      </c>
      <c r="M50" s="9">
        <f t="shared" si="46"/>
        <v>1620.1</v>
      </c>
      <c r="N50" s="29">
        <f t="shared" si="8"/>
        <v>1</v>
      </c>
      <c r="O50" s="29">
        <f t="shared" si="9"/>
        <v>1</v>
      </c>
    </row>
    <row r="51" spans="1:15" s="41" customFormat="1" ht="33" x14ac:dyDescent="0.25">
      <c r="A51" s="26" t="s">
        <v>50</v>
      </c>
      <c r="B51" s="31" t="s">
        <v>119</v>
      </c>
      <c r="C51" s="5" t="s">
        <v>10</v>
      </c>
      <c r="D51" s="5" t="s">
        <v>9</v>
      </c>
      <c r="E51" s="6">
        <f t="shared" si="43"/>
        <v>6782.1</v>
      </c>
      <c r="F51" s="9">
        <v>0</v>
      </c>
      <c r="G51" s="48">
        <v>6782.1</v>
      </c>
      <c r="H51" s="9">
        <f t="shared" si="44"/>
        <v>6782.1</v>
      </c>
      <c r="I51" s="9">
        <v>0</v>
      </c>
      <c r="J51" s="9">
        <v>6782.1</v>
      </c>
      <c r="K51" s="9">
        <f t="shared" si="45"/>
        <v>6782.1</v>
      </c>
      <c r="L51" s="9">
        <v>0</v>
      </c>
      <c r="M51" s="9">
        <f t="shared" si="46"/>
        <v>6782.1</v>
      </c>
      <c r="N51" s="29">
        <f t="shared" si="8"/>
        <v>1</v>
      </c>
      <c r="O51" s="29">
        <f t="shared" si="9"/>
        <v>1</v>
      </c>
    </row>
    <row r="52" spans="1:15" s="41" customFormat="1" ht="33" x14ac:dyDescent="0.25">
      <c r="A52" s="26" t="s">
        <v>51</v>
      </c>
      <c r="B52" s="31" t="s">
        <v>132</v>
      </c>
      <c r="C52" s="5" t="s">
        <v>10</v>
      </c>
      <c r="D52" s="5" t="s">
        <v>9</v>
      </c>
      <c r="E52" s="6">
        <f t="shared" si="43"/>
        <v>494.2</v>
      </c>
      <c r="F52" s="9">
        <v>0</v>
      </c>
      <c r="G52" s="48">
        <v>494.2</v>
      </c>
      <c r="H52" s="9">
        <f t="shared" si="44"/>
        <v>494.2</v>
      </c>
      <c r="I52" s="9">
        <v>0</v>
      </c>
      <c r="J52" s="6">
        <v>494.2</v>
      </c>
      <c r="K52" s="9">
        <f t="shared" si="45"/>
        <v>494.2</v>
      </c>
      <c r="L52" s="9">
        <v>0</v>
      </c>
      <c r="M52" s="9">
        <f t="shared" si="46"/>
        <v>494.2</v>
      </c>
      <c r="N52" s="29">
        <f t="shared" si="8"/>
        <v>1</v>
      </c>
      <c r="O52" s="29">
        <f t="shared" si="9"/>
        <v>1</v>
      </c>
    </row>
    <row r="53" spans="1:15" s="41" customFormat="1" ht="33" x14ac:dyDescent="0.25">
      <c r="A53" s="26" t="s">
        <v>52</v>
      </c>
      <c r="B53" s="31" t="s">
        <v>133</v>
      </c>
      <c r="C53" s="5" t="s">
        <v>10</v>
      </c>
      <c r="D53" s="5" t="s">
        <v>9</v>
      </c>
      <c r="E53" s="6">
        <f t="shared" si="43"/>
        <v>1083.2</v>
      </c>
      <c r="F53" s="9">
        <v>0</v>
      </c>
      <c r="G53" s="48">
        <v>1083.2</v>
      </c>
      <c r="H53" s="9">
        <f t="shared" si="44"/>
        <v>895</v>
      </c>
      <c r="I53" s="9">
        <v>0</v>
      </c>
      <c r="J53" s="6">
        <v>895</v>
      </c>
      <c r="K53" s="9">
        <f t="shared" si="45"/>
        <v>895</v>
      </c>
      <c r="L53" s="9">
        <v>0</v>
      </c>
      <c r="M53" s="9">
        <f t="shared" si="46"/>
        <v>895</v>
      </c>
      <c r="N53" s="29">
        <f t="shared" si="8"/>
        <v>0.82625553914327909</v>
      </c>
      <c r="O53" s="29">
        <f t="shared" si="9"/>
        <v>0.82625553914327909</v>
      </c>
    </row>
    <row r="54" spans="1:15" s="41" customFormat="1" ht="36" customHeight="1" x14ac:dyDescent="0.25">
      <c r="A54" s="26" t="s">
        <v>53</v>
      </c>
      <c r="B54" s="31" t="s">
        <v>134</v>
      </c>
      <c r="C54" s="5" t="s">
        <v>10</v>
      </c>
      <c r="D54" s="5" t="s">
        <v>9</v>
      </c>
      <c r="E54" s="6">
        <f t="shared" si="43"/>
        <v>2390.4</v>
      </c>
      <c r="F54" s="9">
        <v>0</v>
      </c>
      <c r="G54" s="48">
        <v>2390.4</v>
      </c>
      <c r="H54" s="9">
        <f t="shared" si="44"/>
        <v>2390.3000000000002</v>
      </c>
      <c r="I54" s="9">
        <v>0</v>
      </c>
      <c r="J54" s="6">
        <v>2390.3000000000002</v>
      </c>
      <c r="K54" s="9">
        <f t="shared" si="45"/>
        <v>2390.3000000000002</v>
      </c>
      <c r="L54" s="9">
        <v>0</v>
      </c>
      <c r="M54" s="9">
        <f t="shared" si="46"/>
        <v>2390.3000000000002</v>
      </c>
      <c r="N54" s="29">
        <f t="shared" si="8"/>
        <v>0.99995816599732268</v>
      </c>
      <c r="O54" s="29">
        <f t="shared" si="9"/>
        <v>0.99995816599732268</v>
      </c>
    </row>
    <row r="55" spans="1:15" s="41" customFormat="1" ht="33" x14ac:dyDescent="0.25">
      <c r="A55" s="26" t="s">
        <v>54</v>
      </c>
      <c r="B55" s="31" t="s">
        <v>120</v>
      </c>
      <c r="C55" s="5" t="s">
        <v>10</v>
      </c>
      <c r="D55" s="5" t="s">
        <v>9</v>
      </c>
      <c r="E55" s="6">
        <f t="shared" si="43"/>
        <v>2195.1</v>
      </c>
      <c r="F55" s="9">
        <v>0</v>
      </c>
      <c r="G55" s="48">
        <v>2195.1</v>
      </c>
      <c r="H55" s="9">
        <f t="shared" si="44"/>
        <v>2195.1</v>
      </c>
      <c r="I55" s="9">
        <v>0</v>
      </c>
      <c r="J55" s="32">
        <v>2195.1</v>
      </c>
      <c r="K55" s="9">
        <f t="shared" si="45"/>
        <v>2195.1</v>
      </c>
      <c r="L55" s="9">
        <v>0</v>
      </c>
      <c r="M55" s="9">
        <f t="shared" si="46"/>
        <v>2195.1</v>
      </c>
      <c r="N55" s="29">
        <f t="shared" si="8"/>
        <v>1</v>
      </c>
      <c r="O55" s="29">
        <f t="shared" si="9"/>
        <v>1</v>
      </c>
    </row>
    <row r="56" spans="1:15" s="41" customFormat="1" ht="33" x14ac:dyDescent="0.25">
      <c r="A56" s="26" t="s">
        <v>55</v>
      </c>
      <c r="B56" s="31" t="s">
        <v>135</v>
      </c>
      <c r="C56" s="5" t="s">
        <v>10</v>
      </c>
      <c r="D56" s="5" t="s">
        <v>9</v>
      </c>
      <c r="E56" s="6">
        <f t="shared" si="43"/>
        <v>4054</v>
      </c>
      <c r="F56" s="9">
        <v>0</v>
      </c>
      <c r="G56" s="48">
        <v>4054</v>
      </c>
      <c r="H56" s="9">
        <f t="shared" si="44"/>
        <v>4054</v>
      </c>
      <c r="I56" s="9">
        <v>0</v>
      </c>
      <c r="J56" s="32">
        <v>4054</v>
      </c>
      <c r="K56" s="9">
        <f t="shared" si="45"/>
        <v>4054</v>
      </c>
      <c r="L56" s="9">
        <v>0</v>
      </c>
      <c r="M56" s="9">
        <f t="shared" si="46"/>
        <v>4054</v>
      </c>
      <c r="N56" s="29">
        <f t="shared" si="8"/>
        <v>1</v>
      </c>
      <c r="O56" s="29">
        <f t="shared" si="9"/>
        <v>1</v>
      </c>
    </row>
    <row r="57" spans="1:15" s="41" customFormat="1" ht="33" x14ac:dyDescent="0.25">
      <c r="A57" s="26" t="s">
        <v>95</v>
      </c>
      <c r="B57" s="31" t="s">
        <v>136</v>
      </c>
      <c r="C57" s="5" t="s">
        <v>10</v>
      </c>
      <c r="D57" s="5" t="s">
        <v>9</v>
      </c>
      <c r="E57" s="6">
        <f t="shared" si="43"/>
        <v>6903.5</v>
      </c>
      <c r="F57" s="9">
        <v>0</v>
      </c>
      <c r="G57" s="48">
        <v>6903.5</v>
      </c>
      <c r="H57" s="9">
        <f t="shared" si="44"/>
        <v>6903.5</v>
      </c>
      <c r="I57" s="9">
        <v>0</v>
      </c>
      <c r="J57" s="32">
        <v>6903.5</v>
      </c>
      <c r="K57" s="9">
        <f t="shared" si="45"/>
        <v>6903.5</v>
      </c>
      <c r="L57" s="9">
        <v>0</v>
      </c>
      <c r="M57" s="9">
        <f t="shared" si="46"/>
        <v>6903.5</v>
      </c>
      <c r="N57" s="29">
        <f t="shared" si="8"/>
        <v>1</v>
      </c>
      <c r="O57" s="29">
        <f t="shared" si="9"/>
        <v>1</v>
      </c>
    </row>
    <row r="58" spans="1:15" s="41" customFormat="1" ht="33" x14ac:dyDescent="0.25">
      <c r="A58" s="26" t="s">
        <v>96</v>
      </c>
      <c r="B58" s="31" t="s">
        <v>140</v>
      </c>
      <c r="C58" s="5" t="s">
        <v>10</v>
      </c>
      <c r="D58" s="5" t="s">
        <v>9</v>
      </c>
      <c r="E58" s="6">
        <f t="shared" si="43"/>
        <v>1149.9000000000001</v>
      </c>
      <c r="F58" s="9">
        <v>0</v>
      </c>
      <c r="G58" s="48">
        <v>1149.9000000000001</v>
      </c>
      <c r="H58" s="9">
        <f t="shared" si="44"/>
        <v>1013.5</v>
      </c>
      <c r="I58" s="9">
        <v>0</v>
      </c>
      <c r="J58" s="32">
        <v>1013.5</v>
      </c>
      <c r="K58" s="9">
        <f t="shared" si="45"/>
        <v>1013.5</v>
      </c>
      <c r="L58" s="9">
        <v>0</v>
      </c>
      <c r="M58" s="9">
        <f t="shared" si="46"/>
        <v>1013.5</v>
      </c>
      <c r="N58" s="29">
        <f t="shared" si="8"/>
        <v>0.88138098965127398</v>
      </c>
      <c r="O58" s="29">
        <f t="shared" si="9"/>
        <v>0.88138098965127398</v>
      </c>
    </row>
    <row r="59" spans="1:15" s="41" customFormat="1" ht="33" x14ac:dyDescent="0.25">
      <c r="A59" s="26" t="s">
        <v>97</v>
      </c>
      <c r="B59" s="31" t="s">
        <v>121</v>
      </c>
      <c r="C59" s="5" t="s">
        <v>10</v>
      </c>
      <c r="D59" s="5" t="s">
        <v>9</v>
      </c>
      <c r="E59" s="6">
        <f t="shared" si="43"/>
        <v>1020</v>
      </c>
      <c r="F59" s="9">
        <v>0</v>
      </c>
      <c r="G59" s="48">
        <v>1020</v>
      </c>
      <c r="H59" s="9">
        <f t="shared" si="44"/>
        <v>993.4</v>
      </c>
      <c r="I59" s="9">
        <v>0</v>
      </c>
      <c r="J59" s="32">
        <v>993.4</v>
      </c>
      <c r="K59" s="9">
        <f t="shared" si="45"/>
        <v>993.4</v>
      </c>
      <c r="L59" s="9">
        <v>0</v>
      </c>
      <c r="M59" s="9">
        <f t="shared" si="46"/>
        <v>993.4</v>
      </c>
      <c r="N59" s="29">
        <f t="shared" si="8"/>
        <v>0.97392156862745094</v>
      </c>
      <c r="O59" s="29">
        <f t="shared" si="9"/>
        <v>0.97392156862745094</v>
      </c>
    </row>
    <row r="60" spans="1:15" s="41" customFormat="1" ht="33" x14ac:dyDescent="0.25">
      <c r="A60" s="26" t="s">
        <v>98</v>
      </c>
      <c r="B60" s="31" t="s">
        <v>141</v>
      </c>
      <c r="C60" s="5" t="s">
        <v>10</v>
      </c>
      <c r="D60" s="5" t="s">
        <v>9</v>
      </c>
      <c r="E60" s="6">
        <f t="shared" si="43"/>
        <v>4101.8999999999996</v>
      </c>
      <c r="F60" s="9">
        <v>0</v>
      </c>
      <c r="G60" s="48">
        <v>4101.8999999999996</v>
      </c>
      <c r="H60" s="9">
        <f t="shared" si="44"/>
        <v>4101.8999999999996</v>
      </c>
      <c r="I60" s="9">
        <v>0</v>
      </c>
      <c r="J60" s="32">
        <v>4101.8999999999996</v>
      </c>
      <c r="K60" s="9">
        <f t="shared" si="45"/>
        <v>4101.8999999999996</v>
      </c>
      <c r="L60" s="9">
        <v>0</v>
      </c>
      <c r="M60" s="9">
        <f t="shared" si="46"/>
        <v>4101.8999999999996</v>
      </c>
      <c r="N60" s="29">
        <f t="shared" si="8"/>
        <v>1</v>
      </c>
      <c r="O60" s="29">
        <f t="shared" si="9"/>
        <v>1</v>
      </c>
    </row>
    <row r="61" spans="1:15" s="41" customFormat="1" ht="33" x14ac:dyDescent="0.25">
      <c r="A61" s="26" t="s">
        <v>99</v>
      </c>
      <c r="B61" s="31" t="s">
        <v>123</v>
      </c>
      <c r="C61" s="5" t="s">
        <v>10</v>
      </c>
      <c r="D61" s="5" t="s">
        <v>9</v>
      </c>
      <c r="E61" s="6">
        <f t="shared" si="43"/>
        <v>2121.6</v>
      </c>
      <c r="F61" s="9">
        <v>0</v>
      </c>
      <c r="G61" s="48">
        <v>2121.6</v>
      </c>
      <c r="H61" s="9">
        <f t="shared" si="44"/>
        <v>2121.5</v>
      </c>
      <c r="I61" s="9">
        <v>0</v>
      </c>
      <c r="J61" s="32">
        <v>2121.5</v>
      </c>
      <c r="K61" s="9">
        <f t="shared" si="45"/>
        <v>2121.5</v>
      </c>
      <c r="L61" s="9">
        <v>0</v>
      </c>
      <c r="M61" s="9">
        <f t="shared" si="46"/>
        <v>2121.5</v>
      </c>
      <c r="N61" s="29">
        <f t="shared" si="8"/>
        <v>0.99995286576168929</v>
      </c>
      <c r="O61" s="29">
        <f t="shared" si="9"/>
        <v>0.99995286576168929</v>
      </c>
    </row>
    <row r="62" spans="1:15" s="41" customFormat="1" ht="33" x14ac:dyDescent="0.25">
      <c r="A62" s="26" t="s">
        <v>100</v>
      </c>
      <c r="B62" s="31" t="s">
        <v>124</v>
      </c>
      <c r="C62" s="5" t="s">
        <v>10</v>
      </c>
      <c r="D62" s="5" t="s">
        <v>9</v>
      </c>
      <c r="E62" s="6">
        <f t="shared" si="43"/>
        <v>3950.2</v>
      </c>
      <c r="F62" s="9">
        <v>0</v>
      </c>
      <c r="G62" s="48">
        <v>3950.2</v>
      </c>
      <c r="H62" s="9">
        <f t="shared" si="44"/>
        <v>3909.9</v>
      </c>
      <c r="I62" s="9">
        <v>0</v>
      </c>
      <c r="J62" s="32">
        <v>3909.9</v>
      </c>
      <c r="K62" s="9">
        <f t="shared" si="45"/>
        <v>3909.9</v>
      </c>
      <c r="L62" s="9">
        <v>0</v>
      </c>
      <c r="M62" s="9">
        <f t="shared" si="46"/>
        <v>3909.9</v>
      </c>
      <c r="N62" s="29">
        <f t="shared" si="8"/>
        <v>0.98979798491215643</v>
      </c>
      <c r="O62" s="29">
        <f t="shared" si="9"/>
        <v>0.98979798491215643</v>
      </c>
    </row>
    <row r="63" spans="1:15" s="41" customFormat="1" ht="33" x14ac:dyDescent="0.25">
      <c r="A63" s="26" t="s">
        <v>101</v>
      </c>
      <c r="B63" s="31" t="s">
        <v>125</v>
      </c>
      <c r="C63" s="5" t="s">
        <v>10</v>
      </c>
      <c r="D63" s="5" t="s">
        <v>9</v>
      </c>
      <c r="E63" s="6">
        <f t="shared" si="43"/>
        <v>1295.4000000000001</v>
      </c>
      <c r="F63" s="9">
        <v>0</v>
      </c>
      <c r="G63" s="48">
        <v>1295.4000000000001</v>
      </c>
      <c r="H63" s="9">
        <f t="shared" si="44"/>
        <v>1295.3</v>
      </c>
      <c r="I63" s="9">
        <v>0</v>
      </c>
      <c r="J63" s="32">
        <v>1295.3</v>
      </c>
      <c r="K63" s="9">
        <f t="shared" si="45"/>
        <v>1295.3</v>
      </c>
      <c r="L63" s="9">
        <v>0</v>
      </c>
      <c r="M63" s="9">
        <f t="shared" si="46"/>
        <v>1295.3</v>
      </c>
      <c r="N63" s="29">
        <f t="shared" si="8"/>
        <v>0.99992280376717602</v>
      </c>
      <c r="O63" s="29">
        <f t="shared" si="9"/>
        <v>0.99992280376717602</v>
      </c>
    </row>
    <row r="64" spans="1:15" s="41" customFormat="1" ht="33" x14ac:dyDescent="0.25">
      <c r="A64" s="26" t="s">
        <v>102</v>
      </c>
      <c r="B64" s="31" t="s">
        <v>138</v>
      </c>
      <c r="C64" s="5" t="s">
        <v>10</v>
      </c>
      <c r="D64" s="5" t="s">
        <v>9</v>
      </c>
      <c r="E64" s="6">
        <f t="shared" si="43"/>
        <v>1663.1</v>
      </c>
      <c r="F64" s="9">
        <v>0</v>
      </c>
      <c r="G64" s="48">
        <v>1663.1</v>
      </c>
      <c r="H64" s="9">
        <f t="shared" si="44"/>
        <v>1570</v>
      </c>
      <c r="I64" s="9">
        <v>0</v>
      </c>
      <c r="J64" s="32">
        <v>1570</v>
      </c>
      <c r="K64" s="9">
        <f t="shared" si="45"/>
        <v>1570</v>
      </c>
      <c r="L64" s="9">
        <v>0</v>
      </c>
      <c r="M64" s="9">
        <f t="shared" si="46"/>
        <v>1570</v>
      </c>
      <c r="N64" s="29">
        <f t="shared" si="8"/>
        <v>0.94402020323492275</v>
      </c>
      <c r="O64" s="29">
        <f t="shared" si="9"/>
        <v>0.94402020323492275</v>
      </c>
    </row>
    <row r="65" spans="1:15" s="41" customFormat="1" ht="33" x14ac:dyDescent="0.25">
      <c r="A65" s="26" t="s">
        <v>103</v>
      </c>
      <c r="B65" s="31" t="s">
        <v>139</v>
      </c>
      <c r="C65" s="5" t="s">
        <v>10</v>
      </c>
      <c r="D65" s="5" t="s">
        <v>9</v>
      </c>
      <c r="E65" s="6">
        <f t="shared" si="43"/>
        <v>3466.4</v>
      </c>
      <c r="F65" s="9">
        <v>0</v>
      </c>
      <c r="G65" s="48">
        <v>3466.4</v>
      </c>
      <c r="H65" s="9">
        <f t="shared" si="44"/>
        <v>3466.4</v>
      </c>
      <c r="I65" s="9">
        <v>0</v>
      </c>
      <c r="J65" s="32">
        <v>3466.4</v>
      </c>
      <c r="K65" s="9">
        <f t="shared" si="45"/>
        <v>3466.4</v>
      </c>
      <c r="L65" s="9">
        <v>0</v>
      </c>
      <c r="M65" s="9">
        <f t="shared" si="46"/>
        <v>3466.4</v>
      </c>
      <c r="N65" s="29">
        <f t="shared" si="8"/>
        <v>1</v>
      </c>
      <c r="O65" s="29">
        <f t="shared" si="9"/>
        <v>1</v>
      </c>
    </row>
    <row r="66" spans="1:15" s="41" customFormat="1" ht="39" customHeight="1" x14ac:dyDescent="0.25">
      <c r="A66" s="23" t="s">
        <v>42</v>
      </c>
      <c r="B66" s="92" t="s">
        <v>104</v>
      </c>
      <c r="C66" s="92"/>
      <c r="D66" s="92"/>
      <c r="E66" s="21">
        <f>SUM(E67:E72)</f>
        <v>4138.8999999999996</v>
      </c>
      <c r="F66" s="21">
        <f t="shared" ref="F66:M66" si="47">SUM(F67:F72)</f>
        <v>0</v>
      </c>
      <c r="G66" s="21">
        <f t="shared" si="47"/>
        <v>4138.8999999999996</v>
      </c>
      <c r="H66" s="21">
        <f t="shared" si="47"/>
        <v>4121.7999999999993</v>
      </c>
      <c r="I66" s="21">
        <f t="shared" si="47"/>
        <v>0</v>
      </c>
      <c r="J66" s="21">
        <f t="shared" si="47"/>
        <v>4121.7999999999993</v>
      </c>
      <c r="K66" s="21">
        <f t="shared" si="47"/>
        <v>4121.7999999999993</v>
      </c>
      <c r="L66" s="21">
        <f t="shared" si="47"/>
        <v>0</v>
      </c>
      <c r="M66" s="21">
        <f t="shared" si="47"/>
        <v>4121.7999999999993</v>
      </c>
      <c r="N66" s="24">
        <f t="shared" si="8"/>
        <v>0.99586846746720137</v>
      </c>
      <c r="O66" s="24">
        <f t="shared" si="9"/>
        <v>0.99586846746720137</v>
      </c>
    </row>
    <row r="67" spans="1:15" s="41" customFormat="1" ht="33" x14ac:dyDescent="0.25">
      <c r="A67" s="26" t="s">
        <v>56</v>
      </c>
      <c r="B67" s="35" t="s">
        <v>135</v>
      </c>
      <c r="C67" s="5" t="s">
        <v>10</v>
      </c>
      <c r="D67" s="5" t="s">
        <v>9</v>
      </c>
      <c r="E67" s="6">
        <f>G67</f>
        <v>1060.5999999999999</v>
      </c>
      <c r="F67" s="9">
        <v>0</v>
      </c>
      <c r="G67" s="38">
        <v>1060.5999999999999</v>
      </c>
      <c r="H67" s="6">
        <f>I67+J67</f>
        <v>1060.5999999999999</v>
      </c>
      <c r="I67" s="6">
        <v>0</v>
      </c>
      <c r="J67" s="6">
        <v>1060.5999999999999</v>
      </c>
      <c r="K67" s="6">
        <f>L67+M67</f>
        <v>1060.5999999999999</v>
      </c>
      <c r="L67" s="6">
        <v>0</v>
      </c>
      <c r="M67" s="6">
        <f>J67</f>
        <v>1060.5999999999999</v>
      </c>
      <c r="N67" s="29">
        <f t="shared" si="8"/>
        <v>1</v>
      </c>
      <c r="O67" s="29">
        <f t="shared" si="9"/>
        <v>1</v>
      </c>
    </row>
    <row r="68" spans="1:15" s="41" customFormat="1" ht="33" x14ac:dyDescent="0.25">
      <c r="A68" s="26" t="s">
        <v>105</v>
      </c>
      <c r="B68" s="35" t="s">
        <v>136</v>
      </c>
      <c r="C68" s="5" t="s">
        <v>10</v>
      </c>
      <c r="D68" s="5" t="s">
        <v>9</v>
      </c>
      <c r="E68" s="6">
        <f t="shared" ref="E68:E70" si="48">G68</f>
        <v>1154</v>
      </c>
      <c r="F68" s="9">
        <v>0</v>
      </c>
      <c r="G68" s="38">
        <v>1154</v>
      </c>
      <c r="H68" s="6">
        <f t="shared" ref="H68:H70" si="49">I68+J68</f>
        <v>1137.3</v>
      </c>
      <c r="I68" s="10">
        <v>0</v>
      </c>
      <c r="J68" s="32">
        <v>1137.3</v>
      </c>
      <c r="K68" s="9">
        <f t="shared" ref="K68" si="50">L68+M68</f>
        <v>1137.3</v>
      </c>
      <c r="L68" s="9">
        <v>0</v>
      </c>
      <c r="M68" s="9">
        <f t="shared" ref="M68" si="51">J68</f>
        <v>1137.3</v>
      </c>
      <c r="N68" s="29">
        <f t="shared" si="8"/>
        <v>0.98552859618717503</v>
      </c>
      <c r="O68" s="29">
        <f t="shared" si="9"/>
        <v>0.98552859618717503</v>
      </c>
    </row>
    <row r="69" spans="1:15" s="41" customFormat="1" ht="45.75" customHeight="1" x14ac:dyDescent="0.25">
      <c r="A69" s="26" t="s">
        <v>106</v>
      </c>
      <c r="B69" s="35" t="s">
        <v>159</v>
      </c>
      <c r="C69" s="5" t="s">
        <v>10</v>
      </c>
      <c r="D69" s="5" t="s">
        <v>9</v>
      </c>
      <c r="E69" s="6">
        <f t="shared" si="48"/>
        <v>523.5</v>
      </c>
      <c r="F69" s="9">
        <v>0</v>
      </c>
      <c r="G69" s="38">
        <v>523.5</v>
      </c>
      <c r="H69" s="6">
        <f t="shared" si="49"/>
        <v>523.5</v>
      </c>
      <c r="I69" s="6">
        <v>0</v>
      </c>
      <c r="J69" s="6">
        <v>523.5</v>
      </c>
      <c r="K69" s="6">
        <f t="shared" ref="K69:K70" si="52">L69+M69</f>
        <v>523.5</v>
      </c>
      <c r="L69" s="6">
        <v>0</v>
      </c>
      <c r="M69" s="6">
        <f t="shared" ref="M69:M70" si="53">J69</f>
        <v>523.5</v>
      </c>
      <c r="N69" s="29">
        <f t="shared" si="8"/>
        <v>1</v>
      </c>
      <c r="O69" s="29">
        <f t="shared" si="9"/>
        <v>1</v>
      </c>
    </row>
    <row r="70" spans="1:15" s="41" customFormat="1" ht="34.5" customHeight="1" x14ac:dyDescent="0.25">
      <c r="A70" s="26" t="s">
        <v>107</v>
      </c>
      <c r="B70" s="31" t="s">
        <v>133</v>
      </c>
      <c r="C70" s="5" t="s">
        <v>10</v>
      </c>
      <c r="D70" s="5" t="s">
        <v>9</v>
      </c>
      <c r="E70" s="6">
        <f t="shared" si="48"/>
        <v>1100.5999999999999</v>
      </c>
      <c r="F70" s="9">
        <v>0</v>
      </c>
      <c r="G70" s="39">
        <v>1100.5999999999999</v>
      </c>
      <c r="H70" s="6">
        <f t="shared" si="49"/>
        <v>1100.5999999999999</v>
      </c>
      <c r="I70" s="6">
        <v>0</v>
      </c>
      <c r="J70" s="6">
        <v>1100.5999999999999</v>
      </c>
      <c r="K70" s="6">
        <f t="shared" si="52"/>
        <v>1100.5999999999999</v>
      </c>
      <c r="L70" s="6">
        <v>0</v>
      </c>
      <c r="M70" s="6">
        <f t="shared" si="53"/>
        <v>1100.5999999999999</v>
      </c>
      <c r="N70" s="29">
        <f t="shared" si="8"/>
        <v>1</v>
      </c>
      <c r="O70" s="29">
        <f t="shared" si="9"/>
        <v>1</v>
      </c>
    </row>
    <row r="71" spans="1:15" s="41" customFormat="1" ht="34.5" customHeight="1" x14ac:dyDescent="0.25">
      <c r="A71" s="26" t="s">
        <v>142</v>
      </c>
      <c r="B71" s="31" t="s">
        <v>132</v>
      </c>
      <c r="C71" s="5" t="s">
        <v>10</v>
      </c>
      <c r="D71" s="5" t="s">
        <v>9</v>
      </c>
      <c r="E71" s="6">
        <f t="shared" ref="E71" si="54">G71</f>
        <v>264.5</v>
      </c>
      <c r="F71" s="9">
        <v>0</v>
      </c>
      <c r="G71" s="39">
        <v>264.5</v>
      </c>
      <c r="H71" s="6">
        <f t="shared" ref="H71" si="55">I71+J71</f>
        <v>264.39999999999998</v>
      </c>
      <c r="I71" s="6">
        <v>0</v>
      </c>
      <c r="J71" s="6">
        <v>264.39999999999998</v>
      </c>
      <c r="K71" s="6">
        <f t="shared" ref="K71" si="56">L71+M71</f>
        <v>264.39999999999998</v>
      </c>
      <c r="L71" s="6">
        <v>0</v>
      </c>
      <c r="M71" s="6">
        <f t="shared" ref="M71" si="57">J71</f>
        <v>264.39999999999998</v>
      </c>
      <c r="N71" s="29">
        <f t="shared" ref="N71:N93" si="58">H71/E71</f>
        <v>0.99962192816635154</v>
      </c>
      <c r="O71" s="29">
        <f t="shared" ref="O71:O93" si="59">K71/E71</f>
        <v>0.99962192816635154</v>
      </c>
    </row>
    <row r="72" spans="1:15" s="41" customFormat="1" ht="34.5" customHeight="1" x14ac:dyDescent="0.25">
      <c r="A72" s="26" t="s">
        <v>217</v>
      </c>
      <c r="B72" s="31" t="s">
        <v>139</v>
      </c>
      <c r="C72" s="5" t="s">
        <v>10</v>
      </c>
      <c r="D72" s="5" t="s">
        <v>9</v>
      </c>
      <c r="E72" s="6">
        <f t="shared" ref="E72" si="60">G72</f>
        <v>35.700000000000003</v>
      </c>
      <c r="F72" s="9">
        <v>0</v>
      </c>
      <c r="G72" s="39">
        <v>35.700000000000003</v>
      </c>
      <c r="H72" s="6">
        <f t="shared" ref="H72" si="61">I72+J72</f>
        <v>35.4</v>
      </c>
      <c r="I72" s="6">
        <v>0</v>
      </c>
      <c r="J72" s="6">
        <v>35.4</v>
      </c>
      <c r="K72" s="6">
        <f t="shared" ref="K72" si="62">L72+M72</f>
        <v>35.4</v>
      </c>
      <c r="L72" s="6">
        <v>0</v>
      </c>
      <c r="M72" s="6">
        <f t="shared" ref="M72" si="63">J72</f>
        <v>35.4</v>
      </c>
      <c r="N72" s="29">
        <f t="shared" ref="N72" si="64">H72/E72</f>
        <v>0.9915966386554621</v>
      </c>
      <c r="O72" s="29">
        <f t="shared" ref="O72" si="65">K72/E72</f>
        <v>0.9915966386554621</v>
      </c>
    </row>
    <row r="73" spans="1:15" s="41" customFormat="1" ht="34.5" customHeight="1" x14ac:dyDescent="0.25">
      <c r="A73" s="23" t="s">
        <v>43</v>
      </c>
      <c r="B73" s="92" t="s">
        <v>108</v>
      </c>
      <c r="C73" s="92"/>
      <c r="D73" s="92"/>
      <c r="E73" s="21">
        <f t="shared" ref="E73:M73" si="66">SUM(E74:E77)</f>
        <v>15783.6</v>
      </c>
      <c r="F73" s="21">
        <f t="shared" si="66"/>
        <v>0</v>
      </c>
      <c r="G73" s="21">
        <f t="shared" si="66"/>
        <v>15783.6</v>
      </c>
      <c r="H73" s="21">
        <f t="shared" si="66"/>
        <v>15783.6</v>
      </c>
      <c r="I73" s="21">
        <f t="shared" si="66"/>
        <v>0</v>
      </c>
      <c r="J73" s="21">
        <f t="shared" si="66"/>
        <v>15783.6</v>
      </c>
      <c r="K73" s="21">
        <f t="shared" si="66"/>
        <v>15783.6</v>
      </c>
      <c r="L73" s="21">
        <f t="shared" si="66"/>
        <v>0</v>
      </c>
      <c r="M73" s="21">
        <f t="shared" si="66"/>
        <v>15783.6</v>
      </c>
      <c r="N73" s="24">
        <f t="shared" si="58"/>
        <v>1</v>
      </c>
      <c r="O73" s="24">
        <f t="shared" si="59"/>
        <v>1</v>
      </c>
    </row>
    <row r="74" spans="1:15" s="41" customFormat="1" ht="61.5" customHeight="1" x14ac:dyDescent="0.25">
      <c r="A74" s="26" t="s">
        <v>109</v>
      </c>
      <c r="B74" s="47" t="s">
        <v>160</v>
      </c>
      <c r="C74" s="36" t="s">
        <v>10</v>
      </c>
      <c r="D74" s="36" t="s">
        <v>9</v>
      </c>
      <c r="E74" s="6">
        <f t="shared" ref="E74:E77" si="67">G74</f>
        <v>1837.6</v>
      </c>
      <c r="F74" s="9">
        <v>0</v>
      </c>
      <c r="G74" s="38">
        <v>1837.6</v>
      </c>
      <c r="H74" s="6">
        <f t="shared" ref="H74:H77" si="68">I74+J74</f>
        <v>1837.6</v>
      </c>
      <c r="I74" s="6">
        <v>0</v>
      </c>
      <c r="J74" s="6">
        <v>1837.6</v>
      </c>
      <c r="K74" s="6">
        <f t="shared" ref="K74:K77" si="69">L74+M74</f>
        <v>1837.6</v>
      </c>
      <c r="L74" s="6">
        <v>0</v>
      </c>
      <c r="M74" s="6">
        <f>J74</f>
        <v>1837.6</v>
      </c>
      <c r="N74" s="29">
        <f t="shared" si="58"/>
        <v>1</v>
      </c>
      <c r="O74" s="29">
        <f t="shared" si="59"/>
        <v>1</v>
      </c>
    </row>
    <row r="75" spans="1:15" s="41" customFormat="1" ht="82.5" customHeight="1" x14ac:dyDescent="0.25">
      <c r="A75" s="26" t="s">
        <v>143</v>
      </c>
      <c r="B75" s="47" t="s">
        <v>147</v>
      </c>
      <c r="C75" s="36" t="s">
        <v>10</v>
      </c>
      <c r="D75" s="36" t="s">
        <v>9</v>
      </c>
      <c r="E75" s="6">
        <f t="shared" si="67"/>
        <v>1646</v>
      </c>
      <c r="F75" s="9">
        <v>0</v>
      </c>
      <c r="G75" s="38">
        <v>1646</v>
      </c>
      <c r="H75" s="6">
        <f t="shared" si="68"/>
        <v>1646</v>
      </c>
      <c r="I75" s="6">
        <v>0</v>
      </c>
      <c r="J75" s="6">
        <v>1646</v>
      </c>
      <c r="K75" s="6">
        <f t="shared" si="69"/>
        <v>1646</v>
      </c>
      <c r="L75" s="6">
        <v>0</v>
      </c>
      <c r="M75" s="6">
        <f>J75</f>
        <v>1646</v>
      </c>
      <c r="N75" s="29">
        <f t="shared" si="58"/>
        <v>1</v>
      </c>
      <c r="O75" s="29">
        <f t="shared" si="59"/>
        <v>1</v>
      </c>
    </row>
    <row r="76" spans="1:15" s="41" customFormat="1" ht="78.75" customHeight="1" x14ac:dyDescent="0.25">
      <c r="A76" s="26" t="s">
        <v>144</v>
      </c>
      <c r="B76" s="47" t="s">
        <v>161</v>
      </c>
      <c r="C76" s="36" t="s">
        <v>10</v>
      </c>
      <c r="D76" s="36" t="s">
        <v>9</v>
      </c>
      <c r="E76" s="6">
        <f t="shared" si="67"/>
        <v>1900</v>
      </c>
      <c r="F76" s="9">
        <v>0</v>
      </c>
      <c r="G76" s="38">
        <v>1900</v>
      </c>
      <c r="H76" s="6">
        <f t="shared" si="68"/>
        <v>1900</v>
      </c>
      <c r="I76" s="6">
        <v>0</v>
      </c>
      <c r="J76" s="6">
        <v>1900</v>
      </c>
      <c r="K76" s="6">
        <f t="shared" si="69"/>
        <v>1900</v>
      </c>
      <c r="L76" s="6">
        <v>0</v>
      </c>
      <c r="M76" s="6">
        <f t="shared" ref="M76:M77" si="70">J76</f>
        <v>1900</v>
      </c>
      <c r="N76" s="29">
        <f t="shared" si="58"/>
        <v>1</v>
      </c>
      <c r="O76" s="29">
        <f t="shared" si="59"/>
        <v>1</v>
      </c>
    </row>
    <row r="77" spans="1:15" s="41" customFormat="1" ht="61.5" customHeight="1" x14ac:dyDescent="0.25">
      <c r="A77" s="26" t="s">
        <v>145</v>
      </c>
      <c r="B77" s="47" t="s">
        <v>146</v>
      </c>
      <c r="C77" s="36" t="s">
        <v>10</v>
      </c>
      <c r="D77" s="36" t="s">
        <v>9</v>
      </c>
      <c r="E77" s="6">
        <f t="shared" si="67"/>
        <v>10400</v>
      </c>
      <c r="F77" s="9">
        <v>0</v>
      </c>
      <c r="G77" s="38">
        <v>10400</v>
      </c>
      <c r="H77" s="6">
        <f t="shared" si="68"/>
        <v>10400</v>
      </c>
      <c r="I77" s="6">
        <v>0</v>
      </c>
      <c r="J77" s="6">
        <v>10400</v>
      </c>
      <c r="K77" s="6">
        <f t="shared" si="69"/>
        <v>10400</v>
      </c>
      <c r="L77" s="6">
        <v>0</v>
      </c>
      <c r="M77" s="6">
        <f t="shared" si="70"/>
        <v>10400</v>
      </c>
      <c r="N77" s="29">
        <f t="shared" si="58"/>
        <v>1</v>
      </c>
      <c r="O77" s="29">
        <f t="shared" si="59"/>
        <v>1</v>
      </c>
    </row>
    <row r="78" spans="1:15" s="41" customFormat="1" ht="25.5" customHeight="1" x14ac:dyDescent="0.25">
      <c r="A78" s="23" t="s">
        <v>44</v>
      </c>
      <c r="B78" s="92" t="s">
        <v>110</v>
      </c>
      <c r="C78" s="92"/>
      <c r="D78" s="92"/>
      <c r="E78" s="21">
        <f>SUM(E79:E81)</f>
        <v>1695.1999999999998</v>
      </c>
      <c r="F78" s="21">
        <f t="shared" ref="F78:M78" si="71">SUM(F79:F81)</f>
        <v>0</v>
      </c>
      <c r="G78" s="21">
        <f t="shared" si="71"/>
        <v>1695.1999999999998</v>
      </c>
      <c r="H78" s="21">
        <f t="shared" si="71"/>
        <v>1694.6999999999998</v>
      </c>
      <c r="I78" s="21">
        <f t="shared" si="71"/>
        <v>0</v>
      </c>
      <c r="J78" s="21">
        <f t="shared" si="71"/>
        <v>1694.6999999999998</v>
      </c>
      <c r="K78" s="21">
        <f t="shared" si="71"/>
        <v>1694.6999999999998</v>
      </c>
      <c r="L78" s="21">
        <f t="shared" si="71"/>
        <v>3</v>
      </c>
      <c r="M78" s="21">
        <f t="shared" si="71"/>
        <v>1694.6999999999998</v>
      </c>
      <c r="N78" s="24">
        <f t="shared" si="58"/>
        <v>0.99970504955167527</v>
      </c>
      <c r="O78" s="24">
        <f t="shared" si="59"/>
        <v>0.99970504955167527</v>
      </c>
    </row>
    <row r="79" spans="1:15" s="41" customFormat="1" ht="56.25" customHeight="1" x14ac:dyDescent="0.25">
      <c r="A79" s="26" t="s">
        <v>111</v>
      </c>
      <c r="B79" s="35" t="s">
        <v>162</v>
      </c>
      <c r="C79" s="36" t="s">
        <v>10</v>
      </c>
      <c r="D79" s="36" t="s">
        <v>9</v>
      </c>
      <c r="E79" s="6">
        <f t="shared" ref="E79:E85" si="72">G79</f>
        <v>234.5</v>
      </c>
      <c r="F79" s="6">
        <v>0</v>
      </c>
      <c r="G79" s="44">
        <v>234.5</v>
      </c>
      <c r="H79" s="10">
        <f>J79</f>
        <v>234</v>
      </c>
      <c r="I79" s="10">
        <v>0</v>
      </c>
      <c r="J79" s="32">
        <v>234</v>
      </c>
      <c r="K79" s="10">
        <f>M79</f>
        <v>234</v>
      </c>
      <c r="L79" s="10">
        <v>0</v>
      </c>
      <c r="M79" s="32">
        <f>J79</f>
        <v>234</v>
      </c>
      <c r="N79" s="29">
        <f t="shared" si="58"/>
        <v>0.99786780383795304</v>
      </c>
      <c r="O79" s="29">
        <f t="shared" si="59"/>
        <v>0.99786780383795304</v>
      </c>
    </row>
    <row r="80" spans="1:15" s="41" customFormat="1" ht="84.75" customHeight="1" x14ac:dyDescent="0.25">
      <c r="A80" s="26" t="s">
        <v>112</v>
      </c>
      <c r="B80" s="35" t="s">
        <v>163</v>
      </c>
      <c r="C80" s="36" t="s">
        <v>10</v>
      </c>
      <c r="D80" s="36" t="s">
        <v>9</v>
      </c>
      <c r="E80" s="6">
        <f t="shared" si="72"/>
        <v>863.1</v>
      </c>
      <c r="F80" s="9">
        <v>0</v>
      </c>
      <c r="G80" s="44">
        <v>863.1</v>
      </c>
      <c r="H80" s="10">
        <f t="shared" ref="H80:H81" si="73">J80</f>
        <v>863.1</v>
      </c>
      <c r="I80" s="10">
        <v>0</v>
      </c>
      <c r="J80" s="32">
        <v>863.1</v>
      </c>
      <c r="K80" s="10">
        <f t="shared" ref="K80:K81" si="74">M80</f>
        <v>863.1</v>
      </c>
      <c r="L80" s="10">
        <v>1</v>
      </c>
      <c r="M80" s="32">
        <f t="shared" ref="M80:M81" si="75">J80</f>
        <v>863.1</v>
      </c>
      <c r="N80" s="29">
        <f t="shared" si="58"/>
        <v>1</v>
      </c>
      <c r="O80" s="29">
        <f t="shared" si="59"/>
        <v>1</v>
      </c>
    </row>
    <row r="81" spans="1:15" s="41" customFormat="1" ht="65.25" customHeight="1" x14ac:dyDescent="0.25">
      <c r="A81" s="26" t="s">
        <v>164</v>
      </c>
      <c r="B81" s="35" t="s">
        <v>219</v>
      </c>
      <c r="C81" s="36" t="s">
        <v>10</v>
      </c>
      <c r="D81" s="36" t="s">
        <v>9</v>
      </c>
      <c r="E81" s="6">
        <f t="shared" ref="E81" si="76">G81</f>
        <v>597.6</v>
      </c>
      <c r="F81" s="9">
        <v>0</v>
      </c>
      <c r="G81" s="44">
        <v>597.6</v>
      </c>
      <c r="H81" s="10">
        <f t="shared" si="73"/>
        <v>597.6</v>
      </c>
      <c r="I81" s="10">
        <v>0</v>
      </c>
      <c r="J81" s="32">
        <v>597.6</v>
      </c>
      <c r="K81" s="10">
        <f t="shared" si="74"/>
        <v>597.6</v>
      </c>
      <c r="L81" s="10">
        <v>2</v>
      </c>
      <c r="M81" s="32">
        <f t="shared" si="75"/>
        <v>597.6</v>
      </c>
      <c r="N81" s="29">
        <f t="shared" si="58"/>
        <v>1</v>
      </c>
      <c r="O81" s="29">
        <f t="shared" si="59"/>
        <v>1</v>
      </c>
    </row>
    <row r="82" spans="1:15" s="41" customFormat="1" ht="25.5" hidden="1" customHeight="1" x14ac:dyDescent="0.25">
      <c r="A82" s="23" t="s">
        <v>148</v>
      </c>
      <c r="B82" s="92" t="s">
        <v>150</v>
      </c>
      <c r="C82" s="92"/>
      <c r="D82" s="92"/>
      <c r="E82" s="21">
        <f>SUM(E83)</f>
        <v>0</v>
      </c>
      <c r="F82" s="21">
        <f t="shared" ref="F82:M82" si="77">SUM(F83)</f>
        <v>0</v>
      </c>
      <c r="G82" s="21">
        <f t="shared" si="77"/>
        <v>0</v>
      </c>
      <c r="H82" s="21">
        <f t="shared" si="77"/>
        <v>0</v>
      </c>
      <c r="I82" s="21">
        <f t="shared" si="77"/>
        <v>0</v>
      </c>
      <c r="J82" s="21">
        <f t="shared" si="77"/>
        <v>0</v>
      </c>
      <c r="K82" s="21">
        <f t="shared" si="77"/>
        <v>0</v>
      </c>
      <c r="L82" s="21">
        <f t="shared" si="77"/>
        <v>0</v>
      </c>
      <c r="M82" s="21">
        <f t="shared" si="77"/>
        <v>0</v>
      </c>
      <c r="N82" s="24" t="e">
        <f t="shared" si="58"/>
        <v>#DIV/0!</v>
      </c>
      <c r="O82" s="24" t="e">
        <f t="shared" si="59"/>
        <v>#DIV/0!</v>
      </c>
    </row>
    <row r="83" spans="1:15" s="41" customFormat="1" ht="69.75" hidden="1" customHeight="1" x14ac:dyDescent="0.25">
      <c r="A83" s="26" t="s">
        <v>149</v>
      </c>
      <c r="B83" s="31"/>
      <c r="C83" s="36" t="s">
        <v>10</v>
      </c>
      <c r="D83" s="36" t="s">
        <v>9</v>
      </c>
      <c r="E83" s="6">
        <f t="shared" ref="E83" si="78">G83</f>
        <v>0</v>
      </c>
      <c r="F83" s="6"/>
      <c r="G83" s="44">
        <v>0</v>
      </c>
      <c r="H83" s="10">
        <v>0</v>
      </c>
      <c r="I83" s="10">
        <v>0</v>
      </c>
      <c r="J83" s="32">
        <v>0</v>
      </c>
      <c r="K83" s="10">
        <v>0</v>
      </c>
      <c r="L83" s="10">
        <v>0</v>
      </c>
      <c r="M83" s="32">
        <v>0</v>
      </c>
      <c r="N83" s="24" t="e">
        <f t="shared" si="58"/>
        <v>#DIV/0!</v>
      </c>
      <c r="O83" s="24" t="e">
        <f t="shared" si="59"/>
        <v>#DIV/0!</v>
      </c>
    </row>
    <row r="84" spans="1:15" s="41" customFormat="1" ht="31.5" hidden="1" customHeight="1" x14ac:dyDescent="0.25">
      <c r="A84" s="23" t="s">
        <v>35</v>
      </c>
      <c r="B84" s="92" t="s">
        <v>113</v>
      </c>
      <c r="C84" s="92"/>
      <c r="D84" s="92"/>
      <c r="E84" s="21">
        <f>E85</f>
        <v>0</v>
      </c>
      <c r="F84" s="21">
        <f t="shared" ref="F84:M84" si="79">F85</f>
        <v>0</v>
      </c>
      <c r="G84" s="21">
        <f t="shared" si="79"/>
        <v>0</v>
      </c>
      <c r="H84" s="21">
        <f t="shared" si="79"/>
        <v>0</v>
      </c>
      <c r="I84" s="21">
        <f t="shared" si="79"/>
        <v>0</v>
      </c>
      <c r="J84" s="21">
        <f t="shared" si="79"/>
        <v>0</v>
      </c>
      <c r="K84" s="21">
        <f t="shared" si="79"/>
        <v>0</v>
      </c>
      <c r="L84" s="21">
        <f t="shared" si="79"/>
        <v>0</v>
      </c>
      <c r="M84" s="21">
        <f t="shared" si="79"/>
        <v>0</v>
      </c>
      <c r="N84" s="24" t="e">
        <f t="shared" si="58"/>
        <v>#DIV/0!</v>
      </c>
      <c r="O84" s="24" t="e">
        <f t="shared" si="59"/>
        <v>#DIV/0!</v>
      </c>
    </row>
    <row r="85" spans="1:15" ht="33" hidden="1" x14ac:dyDescent="0.25">
      <c r="A85" s="26" t="s">
        <v>45</v>
      </c>
      <c r="B85" s="31"/>
      <c r="C85" s="5" t="s">
        <v>10</v>
      </c>
      <c r="D85" s="5" t="s">
        <v>9</v>
      </c>
      <c r="E85" s="6">
        <f t="shared" si="72"/>
        <v>0</v>
      </c>
      <c r="F85" s="7">
        <v>0</v>
      </c>
      <c r="G85" s="9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24" t="e">
        <f t="shared" si="58"/>
        <v>#DIV/0!</v>
      </c>
      <c r="O85" s="24" t="e">
        <f t="shared" si="59"/>
        <v>#DIV/0!</v>
      </c>
    </row>
    <row r="86" spans="1:15" ht="33.75" customHeight="1" x14ac:dyDescent="0.25">
      <c r="A86" s="23" t="s">
        <v>35</v>
      </c>
      <c r="B86" s="92" t="s">
        <v>151</v>
      </c>
      <c r="C86" s="92"/>
      <c r="D86" s="92"/>
      <c r="E86" s="8">
        <f t="shared" ref="E86:M86" si="80">SUM(E87:E87)</f>
        <v>7487</v>
      </c>
      <c r="F86" s="8">
        <f t="shared" si="80"/>
        <v>0</v>
      </c>
      <c r="G86" s="8">
        <f t="shared" si="80"/>
        <v>7487</v>
      </c>
      <c r="H86" s="8">
        <f t="shared" si="80"/>
        <v>7249.3</v>
      </c>
      <c r="I86" s="8">
        <f t="shared" si="80"/>
        <v>0</v>
      </c>
      <c r="J86" s="8">
        <f t="shared" si="80"/>
        <v>7249.3</v>
      </c>
      <c r="K86" s="8">
        <f t="shared" si="80"/>
        <v>7249.3</v>
      </c>
      <c r="L86" s="8">
        <f t="shared" si="80"/>
        <v>0</v>
      </c>
      <c r="M86" s="8">
        <f t="shared" si="80"/>
        <v>7249.3</v>
      </c>
      <c r="N86" s="24">
        <f t="shared" si="58"/>
        <v>0.96825163616936027</v>
      </c>
      <c r="O86" s="24">
        <f t="shared" si="59"/>
        <v>0.96825163616936027</v>
      </c>
    </row>
    <row r="87" spans="1:15" ht="47.25" x14ac:dyDescent="0.25">
      <c r="A87" s="26" t="s">
        <v>45</v>
      </c>
      <c r="B87" s="35" t="s">
        <v>152</v>
      </c>
      <c r="C87" s="36" t="s">
        <v>10</v>
      </c>
      <c r="D87" s="36" t="s">
        <v>9</v>
      </c>
      <c r="E87" s="7">
        <f>G87</f>
        <v>7487</v>
      </c>
      <c r="F87" s="7">
        <v>0</v>
      </c>
      <c r="G87" s="38">
        <v>7487</v>
      </c>
      <c r="H87" s="33">
        <f>J87</f>
        <v>7249.3</v>
      </c>
      <c r="I87" s="33">
        <v>0</v>
      </c>
      <c r="J87" s="33">
        <v>7249.3</v>
      </c>
      <c r="K87" s="33">
        <f>M87</f>
        <v>7249.3</v>
      </c>
      <c r="L87" s="33">
        <v>0</v>
      </c>
      <c r="M87" s="33">
        <f>J87</f>
        <v>7249.3</v>
      </c>
      <c r="N87" s="29">
        <f t="shared" si="58"/>
        <v>0.96825163616936027</v>
      </c>
      <c r="O87" s="29">
        <f t="shared" si="59"/>
        <v>0.96825163616936027</v>
      </c>
    </row>
    <row r="88" spans="1:15" ht="78.75" hidden="1" x14ac:dyDescent="0.25">
      <c r="A88" s="26" t="s">
        <v>58</v>
      </c>
      <c r="B88" s="35" t="s">
        <v>114</v>
      </c>
      <c r="C88" s="36" t="s">
        <v>10</v>
      </c>
      <c r="D88" s="36" t="s">
        <v>9</v>
      </c>
      <c r="E88" s="7">
        <f>G88</f>
        <v>0</v>
      </c>
      <c r="F88" s="7">
        <v>0</v>
      </c>
      <c r="G88" s="39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24" t="e">
        <f t="shared" si="58"/>
        <v>#DIV/0!</v>
      </c>
      <c r="O88" s="24" t="e">
        <f t="shared" si="59"/>
        <v>#DIV/0!</v>
      </c>
    </row>
    <row r="89" spans="1:15" ht="16.5" x14ac:dyDescent="0.25">
      <c r="A89" s="23" t="s">
        <v>36</v>
      </c>
      <c r="B89" s="92" t="s">
        <v>153</v>
      </c>
      <c r="C89" s="92"/>
      <c r="D89" s="92"/>
      <c r="E89" s="8">
        <f>SUM(E90:E92)</f>
        <v>2829.3</v>
      </c>
      <c r="F89" s="8">
        <f t="shared" ref="F89:M89" si="81">SUM(F90:F92)</f>
        <v>0</v>
      </c>
      <c r="G89" s="8">
        <f t="shared" si="81"/>
        <v>2829.3</v>
      </c>
      <c r="H89" s="8">
        <f t="shared" si="81"/>
        <v>2702</v>
      </c>
      <c r="I89" s="8">
        <f t="shared" si="81"/>
        <v>0</v>
      </c>
      <c r="J89" s="8">
        <f t="shared" si="81"/>
        <v>2702</v>
      </c>
      <c r="K89" s="8">
        <f t="shared" si="81"/>
        <v>2702</v>
      </c>
      <c r="L89" s="8">
        <f t="shared" si="81"/>
        <v>0</v>
      </c>
      <c r="M89" s="8">
        <f t="shared" si="81"/>
        <v>2702</v>
      </c>
      <c r="N89" s="24">
        <f t="shared" si="58"/>
        <v>0.95500653871982466</v>
      </c>
      <c r="O89" s="24">
        <f t="shared" si="59"/>
        <v>0.95500653871982466</v>
      </c>
    </row>
    <row r="90" spans="1:15" ht="49.5" x14ac:dyDescent="0.25">
      <c r="A90" s="26" t="s">
        <v>57</v>
      </c>
      <c r="B90" s="31" t="s">
        <v>165</v>
      </c>
      <c r="C90" s="36" t="s">
        <v>10</v>
      </c>
      <c r="D90" s="36" t="s">
        <v>9</v>
      </c>
      <c r="E90" s="7">
        <f>G90</f>
        <v>2044.1</v>
      </c>
      <c r="F90" s="7">
        <v>0</v>
      </c>
      <c r="G90" s="44">
        <v>2044.1</v>
      </c>
      <c r="H90" s="33">
        <f>J90</f>
        <v>1931.7</v>
      </c>
      <c r="I90" s="33">
        <v>0</v>
      </c>
      <c r="J90" s="33">
        <v>1931.7</v>
      </c>
      <c r="K90" s="33">
        <f>M90</f>
        <v>1931.7</v>
      </c>
      <c r="L90" s="33">
        <v>0</v>
      </c>
      <c r="M90" s="33">
        <f>H90</f>
        <v>1931.7</v>
      </c>
      <c r="N90" s="29">
        <f t="shared" si="58"/>
        <v>0.94501247492784113</v>
      </c>
      <c r="O90" s="29">
        <f t="shared" si="59"/>
        <v>0.94501247492784113</v>
      </c>
    </row>
    <row r="91" spans="1:15" ht="66" x14ac:dyDescent="0.25">
      <c r="A91" s="26" t="s">
        <v>220</v>
      </c>
      <c r="B91" s="31" t="s">
        <v>168</v>
      </c>
      <c r="C91" s="36" t="s">
        <v>10</v>
      </c>
      <c r="D91" s="36" t="s">
        <v>9</v>
      </c>
      <c r="E91" s="7">
        <f>G91</f>
        <v>539.4</v>
      </c>
      <c r="F91" s="7">
        <v>0</v>
      </c>
      <c r="G91" s="90">
        <v>539.4</v>
      </c>
      <c r="H91" s="33">
        <f>J91</f>
        <v>524.5</v>
      </c>
      <c r="I91" s="33">
        <v>0</v>
      </c>
      <c r="J91" s="33">
        <v>524.5</v>
      </c>
      <c r="K91" s="33">
        <f>M91</f>
        <v>524.5</v>
      </c>
      <c r="L91" s="33">
        <v>0</v>
      </c>
      <c r="M91" s="33">
        <f>J91</f>
        <v>524.5</v>
      </c>
      <c r="N91" s="29">
        <f t="shared" si="58"/>
        <v>0.97237671486837229</v>
      </c>
      <c r="O91" s="29">
        <f t="shared" si="59"/>
        <v>0.97237671486837229</v>
      </c>
    </row>
    <row r="92" spans="1:15" ht="66" x14ac:dyDescent="0.25">
      <c r="A92" s="26" t="s">
        <v>221</v>
      </c>
      <c r="B92" s="31" t="s">
        <v>218</v>
      </c>
      <c r="C92" s="36" t="s">
        <v>10</v>
      </c>
      <c r="D92" s="36" t="s">
        <v>9</v>
      </c>
      <c r="E92" s="7">
        <f>G92</f>
        <v>245.8</v>
      </c>
      <c r="F92" s="7">
        <v>0</v>
      </c>
      <c r="G92" s="90">
        <v>245.8</v>
      </c>
      <c r="H92" s="33">
        <f>J92</f>
        <v>245.8</v>
      </c>
      <c r="I92" s="33">
        <v>0</v>
      </c>
      <c r="J92" s="33">
        <v>245.8</v>
      </c>
      <c r="K92" s="33">
        <f>M92</f>
        <v>245.8</v>
      </c>
      <c r="L92" s="33">
        <v>0</v>
      </c>
      <c r="M92" s="33">
        <f>J92</f>
        <v>245.8</v>
      </c>
      <c r="N92" s="29">
        <f t="shared" ref="N92" si="82">H92/E92</f>
        <v>1</v>
      </c>
      <c r="O92" s="29">
        <f t="shared" ref="O92" si="83">K92/E92</f>
        <v>1</v>
      </c>
    </row>
    <row r="93" spans="1:15" ht="21.75" customHeight="1" x14ac:dyDescent="0.25">
      <c r="A93" s="3"/>
      <c r="B93" s="3"/>
      <c r="C93" s="3"/>
      <c r="D93" s="3"/>
      <c r="E93" s="67">
        <f t="shared" ref="E93:M93" si="84">E89+E86+E84+E26+E6</f>
        <v>279630.59999999998</v>
      </c>
      <c r="F93" s="67">
        <f t="shared" si="84"/>
        <v>0</v>
      </c>
      <c r="G93" s="67">
        <f t="shared" si="84"/>
        <v>279630.59999999998</v>
      </c>
      <c r="H93" s="67">
        <f t="shared" si="84"/>
        <v>276274.2</v>
      </c>
      <c r="I93" s="67">
        <f t="shared" si="84"/>
        <v>0</v>
      </c>
      <c r="J93" s="67">
        <f t="shared" si="84"/>
        <v>276274.2</v>
      </c>
      <c r="K93" s="67">
        <f t="shared" si="84"/>
        <v>276274.2</v>
      </c>
      <c r="L93" s="67">
        <f t="shared" si="84"/>
        <v>3</v>
      </c>
      <c r="M93" s="67">
        <f t="shared" si="84"/>
        <v>276274.2</v>
      </c>
      <c r="N93" s="24">
        <f t="shared" si="58"/>
        <v>0.98799702178516957</v>
      </c>
      <c r="O93" s="24">
        <f t="shared" si="59"/>
        <v>0.98799702178516957</v>
      </c>
    </row>
    <row r="96" spans="1:15" x14ac:dyDescent="0.25">
      <c r="E96" s="68">
        <f>'[1]без учета счетов бюджета'!$W$106</f>
        <v>275082600</v>
      </c>
    </row>
    <row r="97" spans="5:11" x14ac:dyDescent="0.25">
      <c r="E97" s="69"/>
      <c r="K97" s="43"/>
    </row>
    <row r="110" spans="5:11" ht="30.75" customHeight="1" x14ac:dyDescent="0.25"/>
    <row r="112" spans="5:11" ht="18.75" customHeight="1" x14ac:dyDescent="0.25"/>
    <row r="113" ht="18.75" customHeight="1" x14ac:dyDescent="0.25"/>
    <row r="116" ht="18.75" customHeight="1" x14ac:dyDescent="0.25"/>
    <row r="118" ht="18.75" customHeight="1" x14ac:dyDescent="0.25"/>
    <row r="119" ht="18.75" customHeight="1" x14ac:dyDescent="0.25"/>
  </sheetData>
  <mergeCells count="26">
    <mergeCell ref="B6:D6"/>
    <mergeCell ref="B66:D66"/>
    <mergeCell ref="A1:O1"/>
    <mergeCell ref="A2:O2"/>
    <mergeCell ref="A3:A4"/>
    <mergeCell ref="B3:B4"/>
    <mergeCell ref="C3:C4"/>
    <mergeCell ref="D3:D4"/>
    <mergeCell ref="K3:M3"/>
    <mergeCell ref="N3:N4"/>
    <mergeCell ref="O3:O4"/>
    <mergeCell ref="E3:G3"/>
    <mergeCell ref="H3:J3"/>
    <mergeCell ref="B7:D7"/>
    <mergeCell ref="B9:D9"/>
    <mergeCell ref="B19:D19"/>
    <mergeCell ref="B84:D84"/>
    <mergeCell ref="B86:D86"/>
    <mergeCell ref="B82:D82"/>
    <mergeCell ref="B89:D89"/>
    <mergeCell ref="B78:D78"/>
    <mergeCell ref="B26:D26"/>
    <mergeCell ref="B27:D27"/>
    <mergeCell ref="B23:D23"/>
    <mergeCell ref="B73:D73"/>
    <mergeCell ref="B47:D47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  <rowBreaks count="2" manualBreakCount="2">
    <brk id="46" max="17" man="1"/>
    <brk id="8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0"/>
  <sheetViews>
    <sheetView view="pageBreakPreview" topLeftCell="A28" zoomScale="90" zoomScaleNormal="100" zoomScaleSheetLayoutView="90" workbookViewId="0">
      <selection activeCell="B31" sqref="B31"/>
    </sheetView>
  </sheetViews>
  <sheetFormatPr defaultRowHeight="15.75" x14ac:dyDescent="0.25"/>
  <cols>
    <col min="1" max="1" width="6.5703125" style="1" customWidth="1"/>
    <col min="2" max="2" width="36.425781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2" style="1" customWidth="1"/>
    <col min="7" max="7" width="16.28515625" style="1" customWidth="1"/>
    <col min="8" max="8" width="19.5703125" style="1" customWidth="1"/>
    <col min="9" max="9" width="17.1406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8" customHeight="1" x14ac:dyDescent="0.25">
      <c r="A1" s="110" t="s">
        <v>61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24" customHeight="1" x14ac:dyDescent="0.25">
      <c r="A2" s="110" t="s">
        <v>194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3" ht="24" customHeight="1" x14ac:dyDescent="0.25">
      <c r="A3" s="111" t="s">
        <v>18</v>
      </c>
      <c r="B3" s="111" t="s">
        <v>19</v>
      </c>
      <c r="C3" s="112" t="s">
        <v>20</v>
      </c>
      <c r="D3" s="113"/>
      <c r="E3" s="111" t="s">
        <v>21</v>
      </c>
      <c r="F3" s="111" t="s">
        <v>22</v>
      </c>
      <c r="G3" s="111" t="s">
        <v>23</v>
      </c>
      <c r="H3" s="111" t="s">
        <v>24</v>
      </c>
      <c r="I3" s="114" t="s">
        <v>167</v>
      </c>
      <c r="J3" s="114" t="s">
        <v>25</v>
      </c>
      <c r="K3" s="111" t="s">
        <v>26</v>
      </c>
      <c r="L3" s="111"/>
      <c r="M3" s="111"/>
    </row>
    <row r="4" spans="1:13" ht="15" customHeight="1" x14ac:dyDescent="0.25">
      <c r="A4" s="111"/>
      <c r="B4" s="111"/>
      <c r="C4" s="114" t="s">
        <v>27</v>
      </c>
      <c r="D4" s="114" t="s">
        <v>28</v>
      </c>
      <c r="E4" s="111"/>
      <c r="F4" s="111"/>
      <c r="G4" s="111"/>
      <c r="H4" s="111"/>
      <c r="I4" s="115"/>
      <c r="J4" s="115"/>
      <c r="K4" s="111" t="s">
        <v>29</v>
      </c>
      <c r="L4" s="114" t="s">
        <v>30</v>
      </c>
      <c r="M4" s="111" t="s">
        <v>31</v>
      </c>
    </row>
    <row r="5" spans="1:13" ht="31.5" customHeight="1" x14ac:dyDescent="0.25">
      <c r="A5" s="111"/>
      <c r="B5" s="111"/>
      <c r="C5" s="116"/>
      <c r="D5" s="116"/>
      <c r="E5" s="111"/>
      <c r="F5" s="111"/>
      <c r="G5" s="111"/>
      <c r="H5" s="111"/>
      <c r="I5" s="116"/>
      <c r="J5" s="116"/>
      <c r="K5" s="111"/>
      <c r="L5" s="116"/>
      <c r="M5" s="111"/>
    </row>
    <row r="6" spans="1:13" x14ac:dyDescent="0.25">
      <c r="A6" s="4">
        <v>1</v>
      </c>
      <c r="B6" s="4">
        <v>2</v>
      </c>
      <c r="C6" s="4">
        <f>B6+1</f>
        <v>3</v>
      </c>
      <c r="D6" s="4">
        <f t="shared" ref="D6:K6" si="0">C6+1</f>
        <v>4</v>
      </c>
      <c r="E6" s="4">
        <v>3</v>
      </c>
      <c r="F6" s="4">
        <f t="shared" si="0"/>
        <v>4</v>
      </c>
      <c r="G6" s="4">
        <f t="shared" si="0"/>
        <v>5</v>
      </c>
      <c r="H6" s="4">
        <f t="shared" si="0"/>
        <v>6</v>
      </c>
      <c r="I6" s="4">
        <f t="shared" si="0"/>
        <v>7</v>
      </c>
      <c r="J6" s="4">
        <f t="shared" si="0"/>
        <v>8</v>
      </c>
      <c r="K6" s="4">
        <f t="shared" si="0"/>
        <v>9</v>
      </c>
      <c r="L6" s="4">
        <v>10</v>
      </c>
      <c r="M6" s="4">
        <v>11</v>
      </c>
    </row>
    <row r="7" spans="1:13" s="2" customFormat="1" ht="45.75" customHeight="1" x14ac:dyDescent="0.25">
      <c r="A7" s="104" t="s">
        <v>33</v>
      </c>
      <c r="B7" s="98" t="s">
        <v>157</v>
      </c>
      <c r="C7" s="11"/>
      <c r="D7" s="11"/>
      <c r="E7" s="72" t="s">
        <v>222</v>
      </c>
      <c r="F7" s="74" t="s">
        <v>180</v>
      </c>
      <c r="G7" s="100" t="s">
        <v>117</v>
      </c>
      <c r="H7" s="74">
        <v>45198</v>
      </c>
      <c r="I7" s="75">
        <v>3947575.5</v>
      </c>
      <c r="J7" s="45"/>
      <c r="K7" s="102">
        <f>M7</f>
        <v>4547.6000000000004</v>
      </c>
      <c r="L7" s="84"/>
      <c r="M7" s="102">
        <f>'Подпрограмма 2'!H24</f>
        <v>4547.6000000000004</v>
      </c>
    </row>
    <row r="8" spans="1:13" s="2" customFormat="1" ht="26.25" customHeight="1" x14ac:dyDescent="0.25">
      <c r="A8" s="105"/>
      <c r="B8" s="99"/>
      <c r="C8" s="11"/>
      <c r="D8" s="11"/>
      <c r="E8" s="72" t="s">
        <v>223</v>
      </c>
      <c r="F8" s="74" t="s">
        <v>180</v>
      </c>
      <c r="G8" s="101"/>
      <c r="H8" s="74">
        <v>45270</v>
      </c>
      <c r="I8" s="89">
        <v>599999.99</v>
      </c>
      <c r="J8" s="45"/>
      <c r="K8" s="103"/>
      <c r="L8" s="84"/>
      <c r="M8" s="103"/>
    </row>
    <row r="9" spans="1:13" s="2" customFormat="1" ht="66" customHeight="1" x14ac:dyDescent="0.25">
      <c r="A9" s="62" t="s">
        <v>34</v>
      </c>
      <c r="B9" s="85" t="s">
        <v>158</v>
      </c>
      <c r="C9" s="11"/>
      <c r="D9" s="11"/>
      <c r="E9" s="72" t="s">
        <v>181</v>
      </c>
      <c r="F9" s="74" t="s">
        <v>182</v>
      </c>
      <c r="G9" s="87" t="s">
        <v>117</v>
      </c>
      <c r="H9" s="74">
        <v>45198</v>
      </c>
      <c r="I9" s="76">
        <v>1235729.8999999999</v>
      </c>
      <c r="J9" s="45"/>
      <c r="K9" s="45">
        <f>M9</f>
        <v>1200.5</v>
      </c>
      <c r="L9" s="84"/>
      <c r="M9" s="45">
        <f>'Подпрограмма 2'!H25</f>
        <v>1200.5</v>
      </c>
    </row>
    <row r="10" spans="1:13" s="2" customFormat="1" ht="45.75" customHeight="1" x14ac:dyDescent="0.25">
      <c r="A10" s="12">
        <v>3</v>
      </c>
      <c r="B10" s="13" t="s">
        <v>116</v>
      </c>
      <c r="C10" s="11"/>
      <c r="D10" s="11"/>
      <c r="E10" s="86"/>
      <c r="F10" s="13"/>
      <c r="G10" s="86"/>
      <c r="H10" s="14"/>
      <c r="I10" s="15"/>
      <c r="J10" s="16"/>
      <c r="K10" s="17"/>
      <c r="L10" s="17"/>
      <c r="M10" s="18"/>
    </row>
    <row r="11" spans="1:13" s="2" customFormat="1" ht="35.25" customHeight="1" x14ac:dyDescent="0.25">
      <c r="A11" s="123" t="s">
        <v>200</v>
      </c>
      <c r="B11" s="125" t="s">
        <v>136</v>
      </c>
      <c r="C11" s="52"/>
      <c r="D11" s="52"/>
      <c r="E11" s="53" t="s">
        <v>166</v>
      </c>
      <c r="F11" s="82" t="s">
        <v>154</v>
      </c>
      <c r="G11" s="127" t="s">
        <v>117</v>
      </c>
      <c r="H11" s="54">
        <v>45046</v>
      </c>
      <c r="I11" s="55">
        <v>596346.30000000005</v>
      </c>
      <c r="J11" s="45"/>
      <c r="K11" s="102">
        <f>L11+M11</f>
        <v>1137.3</v>
      </c>
      <c r="L11" s="45"/>
      <c r="M11" s="102">
        <f>'Подпрограмма 2'!J68</f>
        <v>1137.3</v>
      </c>
    </row>
    <row r="12" spans="1:13" s="2" customFormat="1" ht="35.25" customHeight="1" x14ac:dyDescent="0.25">
      <c r="A12" s="124"/>
      <c r="B12" s="126"/>
      <c r="C12" s="52"/>
      <c r="D12" s="52"/>
      <c r="E12" s="51" t="s">
        <v>179</v>
      </c>
      <c r="F12" s="82" t="s">
        <v>154</v>
      </c>
      <c r="G12" s="128"/>
      <c r="H12" s="54">
        <v>45092</v>
      </c>
      <c r="I12" s="61">
        <v>540909.9</v>
      </c>
      <c r="J12" s="83"/>
      <c r="K12" s="103"/>
      <c r="L12" s="83"/>
      <c r="M12" s="103"/>
    </row>
    <row r="13" spans="1:13" s="2" customFormat="1" ht="35.25" customHeight="1" x14ac:dyDescent="0.25">
      <c r="A13" s="117" t="s">
        <v>201</v>
      </c>
      <c r="B13" s="129" t="s">
        <v>135</v>
      </c>
      <c r="C13" s="11"/>
      <c r="D13" s="11"/>
      <c r="E13" s="53" t="s">
        <v>169</v>
      </c>
      <c r="F13" s="121" t="s">
        <v>171</v>
      </c>
      <c r="G13" s="122" t="s">
        <v>117</v>
      </c>
      <c r="H13" s="71">
        <v>2023</v>
      </c>
      <c r="I13" s="55">
        <v>255200</v>
      </c>
      <c r="J13" s="102"/>
      <c r="K13" s="102">
        <f>M13</f>
        <v>1060.5999999999999</v>
      </c>
      <c r="L13" s="102"/>
      <c r="M13" s="102">
        <f>'Подпрограмма 2'!H67</f>
        <v>1060.5999999999999</v>
      </c>
    </row>
    <row r="14" spans="1:13" s="2" customFormat="1" ht="35.25" customHeight="1" x14ac:dyDescent="0.25">
      <c r="A14" s="117"/>
      <c r="B14" s="129"/>
      <c r="C14" s="11"/>
      <c r="D14" s="11"/>
      <c r="E14" s="53" t="s">
        <v>170</v>
      </c>
      <c r="F14" s="121"/>
      <c r="G14" s="122"/>
      <c r="H14" s="71">
        <v>2023</v>
      </c>
      <c r="I14" s="55">
        <v>548680</v>
      </c>
      <c r="J14" s="103"/>
      <c r="K14" s="109"/>
      <c r="L14" s="103"/>
      <c r="M14" s="109"/>
    </row>
    <row r="15" spans="1:13" s="2" customFormat="1" ht="35.25" customHeight="1" x14ac:dyDescent="0.25">
      <c r="A15" s="117"/>
      <c r="B15" s="129"/>
      <c r="C15" s="11"/>
      <c r="D15" s="11"/>
      <c r="E15" s="53" t="s">
        <v>172</v>
      </c>
      <c r="F15" s="86" t="s">
        <v>173</v>
      </c>
      <c r="G15" s="122"/>
      <c r="H15" s="71">
        <v>2023</v>
      </c>
      <c r="I15" s="55">
        <v>256720</v>
      </c>
      <c r="J15" s="84"/>
      <c r="K15" s="103"/>
      <c r="L15" s="84"/>
      <c r="M15" s="103"/>
    </row>
    <row r="16" spans="1:13" s="2" customFormat="1" ht="35.25" customHeight="1" x14ac:dyDescent="0.25">
      <c r="A16" s="130" t="s">
        <v>202</v>
      </c>
      <c r="B16" s="98" t="s">
        <v>159</v>
      </c>
      <c r="C16" s="11"/>
      <c r="D16" s="11"/>
      <c r="E16" s="72" t="s">
        <v>195</v>
      </c>
      <c r="F16" s="72" t="s">
        <v>196</v>
      </c>
      <c r="G16" s="100" t="s">
        <v>117</v>
      </c>
      <c r="H16" s="71">
        <v>2023</v>
      </c>
      <c r="I16" s="73">
        <v>439500</v>
      </c>
      <c r="J16" s="84"/>
      <c r="K16" s="102">
        <f>M16</f>
        <v>523.5</v>
      </c>
      <c r="L16" s="84"/>
      <c r="M16" s="102">
        <f>'Подпрограмма 2'!H69</f>
        <v>523.5</v>
      </c>
    </row>
    <row r="17" spans="1:13" s="2" customFormat="1" ht="35.25" customHeight="1" x14ac:dyDescent="0.25">
      <c r="A17" s="131"/>
      <c r="B17" s="99"/>
      <c r="C17" s="11"/>
      <c r="D17" s="11"/>
      <c r="E17" s="72" t="s">
        <v>224</v>
      </c>
      <c r="F17" s="72" t="s">
        <v>225</v>
      </c>
      <c r="G17" s="101"/>
      <c r="H17" s="71">
        <v>2023</v>
      </c>
      <c r="I17" s="73">
        <v>84000</v>
      </c>
      <c r="J17" s="84"/>
      <c r="K17" s="103"/>
      <c r="L17" s="84"/>
      <c r="M17" s="103"/>
    </row>
    <row r="18" spans="1:13" s="2" customFormat="1" ht="35.25" customHeight="1" x14ac:dyDescent="0.25">
      <c r="A18" s="77" t="s">
        <v>203</v>
      </c>
      <c r="B18" s="85" t="s">
        <v>133</v>
      </c>
      <c r="C18" s="11"/>
      <c r="D18" s="11"/>
      <c r="E18" s="72" t="s">
        <v>197</v>
      </c>
      <c r="F18" s="72" t="s">
        <v>154</v>
      </c>
      <c r="G18" s="87" t="s">
        <v>117</v>
      </c>
      <c r="H18" s="19">
        <v>45291</v>
      </c>
      <c r="I18" s="73">
        <v>1100600</v>
      </c>
      <c r="J18" s="84"/>
      <c r="K18" s="84">
        <f>M18</f>
        <v>1100.5999999999999</v>
      </c>
      <c r="L18" s="84"/>
      <c r="M18" s="84">
        <f>'Подпрограмма 2'!H70</f>
        <v>1100.5999999999999</v>
      </c>
    </row>
    <row r="19" spans="1:13" s="2" customFormat="1" ht="35.25" customHeight="1" x14ac:dyDescent="0.25">
      <c r="A19" s="77" t="s">
        <v>227</v>
      </c>
      <c r="B19" s="85" t="s">
        <v>132</v>
      </c>
      <c r="C19" s="11"/>
      <c r="D19" s="11"/>
      <c r="E19" s="72" t="s">
        <v>226</v>
      </c>
      <c r="F19" s="72" t="s">
        <v>154</v>
      </c>
      <c r="G19" s="87" t="s">
        <v>117</v>
      </c>
      <c r="H19" s="71">
        <v>2023</v>
      </c>
      <c r="I19" s="73">
        <v>264444.84000000003</v>
      </c>
      <c r="J19" s="84"/>
      <c r="K19" s="84">
        <f>M19</f>
        <v>264.39999999999998</v>
      </c>
      <c r="L19" s="84"/>
      <c r="M19" s="84">
        <f>'Подпрограмма 2'!H71</f>
        <v>264.39999999999998</v>
      </c>
    </row>
    <row r="20" spans="1:13" s="2" customFormat="1" ht="35.25" customHeight="1" x14ac:dyDescent="0.25">
      <c r="A20" s="132" t="s">
        <v>228</v>
      </c>
      <c r="B20" s="98" t="s">
        <v>139</v>
      </c>
      <c r="C20" s="11"/>
      <c r="D20" s="11"/>
      <c r="E20" s="72" t="s">
        <v>229</v>
      </c>
      <c r="F20" s="72" t="s">
        <v>230</v>
      </c>
      <c r="G20" s="100" t="s">
        <v>117</v>
      </c>
      <c r="H20" s="71">
        <v>2023</v>
      </c>
      <c r="I20" s="73">
        <v>13000</v>
      </c>
      <c r="J20" s="84"/>
      <c r="K20" s="102">
        <f>M20</f>
        <v>35.4</v>
      </c>
      <c r="L20" s="84"/>
      <c r="M20" s="102">
        <f>'Подпрограмма 2'!H72</f>
        <v>35.4</v>
      </c>
    </row>
    <row r="21" spans="1:13" s="2" customFormat="1" ht="35.25" customHeight="1" x14ac:dyDescent="0.25">
      <c r="A21" s="133"/>
      <c r="B21" s="99"/>
      <c r="C21" s="11"/>
      <c r="D21" s="11"/>
      <c r="E21" s="72" t="s">
        <v>231</v>
      </c>
      <c r="F21" s="72" t="s">
        <v>232</v>
      </c>
      <c r="G21" s="101"/>
      <c r="H21" s="71">
        <v>2023</v>
      </c>
      <c r="I21" s="73">
        <v>22413.3</v>
      </c>
      <c r="J21" s="84"/>
      <c r="K21" s="103"/>
      <c r="L21" s="84"/>
      <c r="M21" s="103"/>
    </row>
    <row r="22" spans="1:13" s="2" customFormat="1" ht="76.5" customHeight="1" x14ac:dyDescent="0.25">
      <c r="A22" s="62" t="s">
        <v>36</v>
      </c>
      <c r="B22" s="85" t="s">
        <v>160</v>
      </c>
      <c r="C22" s="11"/>
      <c r="D22" s="11"/>
      <c r="E22" s="13" t="s">
        <v>183</v>
      </c>
      <c r="F22" s="72" t="s">
        <v>184</v>
      </c>
      <c r="G22" s="87" t="s">
        <v>117</v>
      </c>
      <c r="H22" s="74">
        <v>45290</v>
      </c>
      <c r="I22" s="18">
        <v>1837600</v>
      </c>
      <c r="J22" s="45"/>
      <c r="K22" s="45">
        <f>M22</f>
        <v>1837.6</v>
      </c>
      <c r="L22" s="84"/>
      <c r="M22" s="45">
        <f>'Подпрограмма 2'!H74</f>
        <v>1837.6</v>
      </c>
    </row>
    <row r="23" spans="1:13" s="2" customFormat="1" ht="66" customHeight="1" x14ac:dyDescent="0.25">
      <c r="A23" s="58" t="s">
        <v>38</v>
      </c>
      <c r="B23" s="85" t="s">
        <v>147</v>
      </c>
      <c r="C23" s="11"/>
      <c r="D23" s="11"/>
      <c r="E23" s="57" t="s">
        <v>177</v>
      </c>
      <c r="F23" s="86" t="s">
        <v>178</v>
      </c>
      <c r="G23" s="87" t="s">
        <v>117</v>
      </c>
      <c r="H23" s="19">
        <v>45082</v>
      </c>
      <c r="I23" s="55">
        <v>1646000</v>
      </c>
      <c r="J23" s="45"/>
      <c r="K23" s="45">
        <f>M23</f>
        <v>1646</v>
      </c>
      <c r="L23" s="84"/>
      <c r="M23" s="45">
        <f>'Подпрограмма 2'!H75</f>
        <v>1646</v>
      </c>
    </row>
    <row r="24" spans="1:13" s="2" customFormat="1" ht="68.25" customHeight="1" x14ac:dyDescent="0.25">
      <c r="A24" s="58" t="s">
        <v>185</v>
      </c>
      <c r="B24" s="85" t="s">
        <v>161</v>
      </c>
      <c r="C24" s="56"/>
      <c r="D24" s="56"/>
      <c r="E24" s="57" t="s">
        <v>174</v>
      </c>
      <c r="F24" s="86" t="s">
        <v>175</v>
      </c>
      <c r="G24" s="87" t="s">
        <v>117</v>
      </c>
      <c r="H24" s="19">
        <v>45098</v>
      </c>
      <c r="I24" s="55">
        <v>1900000</v>
      </c>
      <c r="J24" s="84"/>
      <c r="K24" s="45">
        <f t="shared" ref="K24:K25" si="1">M24</f>
        <v>1900</v>
      </c>
      <c r="L24" s="84"/>
      <c r="M24" s="45">
        <f>'Подпрограмма 2'!H76</f>
        <v>1900</v>
      </c>
    </row>
    <row r="25" spans="1:13" s="2" customFormat="1" ht="36.75" customHeight="1" x14ac:dyDescent="0.25">
      <c r="A25" s="104" t="s">
        <v>188</v>
      </c>
      <c r="B25" s="98" t="s">
        <v>146</v>
      </c>
      <c r="C25" s="56"/>
      <c r="D25" s="56"/>
      <c r="E25" s="57" t="s">
        <v>235</v>
      </c>
      <c r="F25" s="86" t="s">
        <v>176</v>
      </c>
      <c r="G25" s="100" t="s">
        <v>117</v>
      </c>
      <c r="H25" s="19">
        <v>45090</v>
      </c>
      <c r="I25" s="55">
        <v>8915200</v>
      </c>
      <c r="J25" s="84"/>
      <c r="K25" s="102">
        <f t="shared" si="1"/>
        <v>10400</v>
      </c>
      <c r="L25" s="84"/>
      <c r="M25" s="102">
        <f>'Подпрограмма 2'!H77</f>
        <v>10400</v>
      </c>
    </row>
    <row r="26" spans="1:13" s="2" customFormat="1" ht="54.75" customHeight="1" x14ac:dyDescent="0.25">
      <c r="A26" s="107"/>
      <c r="B26" s="106"/>
      <c r="C26" s="56"/>
      <c r="D26" s="56"/>
      <c r="E26" s="72" t="s">
        <v>198</v>
      </c>
      <c r="F26" s="72" t="s">
        <v>199</v>
      </c>
      <c r="G26" s="108"/>
      <c r="H26" s="74">
        <v>45199</v>
      </c>
      <c r="I26" s="18">
        <v>1382575.79</v>
      </c>
      <c r="J26" s="84"/>
      <c r="K26" s="109"/>
      <c r="L26" s="84"/>
      <c r="M26" s="109"/>
    </row>
    <row r="27" spans="1:13" s="2" customFormat="1" ht="24.75" customHeight="1" x14ac:dyDescent="0.25">
      <c r="A27" s="105"/>
      <c r="B27" s="99"/>
      <c r="C27" s="56"/>
      <c r="D27" s="56"/>
      <c r="E27" s="72" t="s">
        <v>233</v>
      </c>
      <c r="F27" s="72" t="s">
        <v>234</v>
      </c>
      <c r="G27" s="101"/>
      <c r="H27" s="74">
        <v>45245</v>
      </c>
      <c r="I27" s="18">
        <v>102220</v>
      </c>
      <c r="J27" s="84"/>
      <c r="K27" s="103"/>
      <c r="L27" s="84"/>
      <c r="M27" s="103"/>
    </row>
    <row r="28" spans="1:13" s="2" customFormat="1" ht="70.5" customHeight="1" x14ac:dyDescent="0.25">
      <c r="A28" s="62" t="s">
        <v>204</v>
      </c>
      <c r="B28" s="85" t="s">
        <v>162</v>
      </c>
      <c r="C28" s="11"/>
      <c r="D28" s="11"/>
      <c r="E28" s="72" t="s">
        <v>205</v>
      </c>
      <c r="F28" s="72" t="s">
        <v>206</v>
      </c>
      <c r="G28" s="87" t="s">
        <v>117</v>
      </c>
      <c r="H28" s="74" t="s">
        <v>207</v>
      </c>
      <c r="I28" s="78">
        <v>180000</v>
      </c>
      <c r="J28" s="45"/>
      <c r="K28" s="45">
        <f>M28</f>
        <v>234</v>
      </c>
      <c r="L28" s="84"/>
      <c r="M28" s="45">
        <f>'Подпрограмма 2'!H79</f>
        <v>234</v>
      </c>
    </row>
    <row r="29" spans="1:13" s="2" customFormat="1" ht="76.5" customHeight="1" x14ac:dyDescent="0.25">
      <c r="A29" s="62" t="s">
        <v>208</v>
      </c>
      <c r="B29" s="85" t="s">
        <v>163</v>
      </c>
      <c r="C29" s="11"/>
      <c r="D29" s="11"/>
      <c r="E29" s="74" t="s">
        <v>186</v>
      </c>
      <c r="F29" s="72" t="s">
        <v>187</v>
      </c>
      <c r="G29" s="87" t="s">
        <v>117</v>
      </c>
      <c r="H29" s="74">
        <v>45270</v>
      </c>
      <c r="I29" s="18">
        <v>863056.03</v>
      </c>
      <c r="J29" s="45"/>
      <c r="K29" s="45">
        <f>M29</f>
        <v>863.1</v>
      </c>
      <c r="L29" s="84"/>
      <c r="M29" s="45">
        <f>'Подпрограмма 2'!H80</f>
        <v>863.1</v>
      </c>
    </row>
    <row r="30" spans="1:13" s="2" customFormat="1" ht="76.5" customHeight="1" x14ac:dyDescent="0.25">
      <c r="A30" s="62" t="s">
        <v>209</v>
      </c>
      <c r="B30" s="85" t="s">
        <v>219</v>
      </c>
      <c r="C30" s="11"/>
      <c r="D30" s="11"/>
      <c r="E30" s="74" t="s">
        <v>236</v>
      </c>
      <c r="F30" s="72" t="s">
        <v>237</v>
      </c>
      <c r="G30" s="87" t="s">
        <v>117</v>
      </c>
      <c r="H30" s="71">
        <v>2023</v>
      </c>
      <c r="I30" s="18">
        <v>597600</v>
      </c>
      <c r="J30" s="45"/>
      <c r="K30" s="45">
        <f>M30</f>
        <v>597.6</v>
      </c>
      <c r="L30" s="84"/>
      <c r="M30" s="45">
        <f>'Подпрограмма 2'!H81</f>
        <v>597.6</v>
      </c>
    </row>
    <row r="31" spans="1:13" s="2" customFormat="1" ht="76.5" customHeight="1" x14ac:dyDescent="0.25">
      <c r="A31" s="62" t="s">
        <v>210</v>
      </c>
      <c r="B31" s="85" t="s">
        <v>152</v>
      </c>
      <c r="C31" s="11"/>
      <c r="D31" s="11"/>
      <c r="E31" s="79" t="s">
        <v>189</v>
      </c>
      <c r="F31" s="72" t="s">
        <v>190</v>
      </c>
      <c r="G31" s="87" t="s">
        <v>117</v>
      </c>
      <c r="H31" s="74">
        <v>45290</v>
      </c>
      <c r="I31" s="78">
        <v>7249286</v>
      </c>
      <c r="J31" s="45"/>
      <c r="K31" s="45">
        <f t="shared" ref="K31" si="2">M31</f>
        <v>7249.3</v>
      </c>
      <c r="L31" s="84"/>
      <c r="M31" s="45">
        <f>'Подпрограмма 2'!H87</f>
        <v>7249.3</v>
      </c>
    </row>
    <row r="32" spans="1:13" s="2" customFormat="1" ht="72.75" customHeight="1" x14ac:dyDescent="0.25">
      <c r="A32" s="62" t="s">
        <v>211</v>
      </c>
      <c r="B32" s="64" t="s">
        <v>165</v>
      </c>
      <c r="C32" s="11"/>
      <c r="D32" s="11"/>
      <c r="E32" s="72" t="s">
        <v>191</v>
      </c>
      <c r="F32" s="72" t="s">
        <v>192</v>
      </c>
      <c r="G32" s="88" t="s">
        <v>117</v>
      </c>
      <c r="H32" s="74">
        <v>45261</v>
      </c>
      <c r="I32" s="18">
        <v>1931674.5</v>
      </c>
      <c r="J32" s="45"/>
      <c r="K32" s="45">
        <f>M32</f>
        <v>1931.7</v>
      </c>
      <c r="L32" s="84"/>
      <c r="M32" s="45">
        <f>'Подпрограмма 2'!H90</f>
        <v>1931.7</v>
      </c>
    </row>
    <row r="33" spans="1:13" s="2" customFormat="1" ht="72.75" customHeight="1" x14ac:dyDescent="0.25">
      <c r="A33" s="62" t="s">
        <v>212</v>
      </c>
      <c r="B33" s="64" t="s">
        <v>168</v>
      </c>
      <c r="C33" s="11"/>
      <c r="D33" s="11"/>
      <c r="E33" s="72" t="s">
        <v>214</v>
      </c>
      <c r="F33" s="72" t="s">
        <v>193</v>
      </c>
      <c r="G33" s="88" t="s">
        <v>117</v>
      </c>
      <c r="H33" s="80">
        <v>2023</v>
      </c>
      <c r="I33" s="18">
        <v>539400</v>
      </c>
      <c r="J33" s="45"/>
      <c r="K33" s="45">
        <f>M33</f>
        <v>524.5</v>
      </c>
      <c r="L33" s="84"/>
      <c r="M33" s="45">
        <f>'Подпрограмма 2'!H91</f>
        <v>524.5</v>
      </c>
    </row>
    <row r="34" spans="1:13" s="2" customFormat="1" ht="72.75" customHeight="1" x14ac:dyDescent="0.25">
      <c r="A34" s="62" t="s">
        <v>213</v>
      </c>
      <c r="B34" s="64" t="s">
        <v>218</v>
      </c>
      <c r="C34" s="11"/>
      <c r="D34" s="11"/>
      <c r="E34" s="72" t="s">
        <v>238</v>
      </c>
      <c r="F34" s="72" t="s">
        <v>239</v>
      </c>
      <c r="G34" s="88" t="s">
        <v>117</v>
      </c>
      <c r="H34" s="91">
        <v>45246</v>
      </c>
      <c r="I34" s="18">
        <v>245800</v>
      </c>
      <c r="J34" s="45"/>
      <c r="K34" s="45">
        <f>M34</f>
        <v>245.8</v>
      </c>
      <c r="L34" s="45"/>
      <c r="M34" s="45">
        <f>'Подпрограмма 2'!H92</f>
        <v>245.8</v>
      </c>
    </row>
    <row r="35" spans="1:13" ht="15" customHeight="1" x14ac:dyDescent="0.25">
      <c r="A35" s="118" t="s">
        <v>32</v>
      </c>
      <c r="B35" s="119"/>
      <c r="C35" s="119"/>
      <c r="D35" s="119"/>
      <c r="E35" s="119"/>
      <c r="F35" s="119"/>
      <c r="G35" s="119"/>
      <c r="H35" s="119"/>
      <c r="I35" s="120"/>
      <c r="J35" s="59">
        <f>SUM(J11:J11)</f>
        <v>0</v>
      </c>
      <c r="K35" s="59">
        <f>SUM(K7:K34)</f>
        <v>37299.5</v>
      </c>
      <c r="L35" s="59">
        <f t="shared" ref="L35:M35" si="3">SUM(L7:L34)</f>
        <v>0</v>
      </c>
      <c r="M35" s="59">
        <f t="shared" si="3"/>
        <v>37299.5</v>
      </c>
    </row>
    <row r="40" spans="1:13" x14ac:dyDescent="0.25">
      <c r="K40" s="63"/>
    </row>
  </sheetData>
  <mergeCells count="51">
    <mergeCell ref="B20:B21"/>
    <mergeCell ref="G20:G21"/>
    <mergeCell ref="K20:K21"/>
    <mergeCell ref="M20:M21"/>
    <mergeCell ref="A20:A21"/>
    <mergeCell ref="B16:B17"/>
    <mergeCell ref="A16:A17"/>
    <mergeCell ref="G16:G17"/>
    <mergeCell ref="M16:M17"/>
    <mergeCell ref="K16:K17"/>
    <mergeCell ref="G11:G12"/>
    <mergeCell ref="M11:M12"/>
    <mergeCell ref="K11:K12"/>
    <mergeCell ref="M13:M15"/>
    <mergeCell ref="B13:B15"/>
    <mergeCell ref="A13:A15"/>
    <mergeCell ref="A35:I35"/>
    <mergeCell ref="J3:J5"/>
    <mergeCell ref="K3:M3"/>
    <mergeCell ref="C4:C5"/>
    <mergeCell ref="D4:D5"/>
    <mergeCell ref="K4:K5"/>
    <mergeCell ref="L4:L5"/>
    <mergeCell ref="M4:M5"/>
    <mergeCell ref="F13:F14"/>
    <mergeCell ref="L13:L14"/>
    <mergeCell ref="J13:J14"/>
    <mergeCell ref="G13:G15"/>
    <mergeCell ref="K13:K15"/>
    <mergeCell ref="A11:A12"/>
    <mergeCell ref="B11:B12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B25:B27"/>
    <mergeCell ref="A25:A27"/>
    <mergeCell ref="G25:G27"/>
    <mergeCell ref="M25:M27"/>
    <mergeCell ref="K25:K27"/>
    <mergeCell ref="B7:B8"/>
    <mergeCell ref="G7:G8"/>
    <mergeCell ref="M7:M8"/>
    <mergeCell ref="K7:K8"/>
    <mergeCell ref="A7:A8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rowBreaks count="2" manualBreakCount="2">
    <brk id="8" max="12" man="1"/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2023-09-22T08:55:00Z</cp:lastPrinted>
  <dcterms:created xsi:type="dcterms:W3CDTF">2015-07-01T06:08:23Z</dcterms:created>
  <dcterms:modified xsi:type="dcterms:W3CDTF">2024-03-26T14:26:29Z</dcterms:modified>
</cp:coreProperties>
</file>