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(2)'!$A$1:$N$13</definedName>
    <definedName name="Z_676C7EBD_E16D_4DD0_B42E_F8075547C9A3_.wvu.PrintArea" localSheetId="1" hidden="1">'Подпрограмма 2 (2)'!$A$1:$N$13</definedName>
    <definedName name="Z_79A8BF50_58E9_46AC_AFD7_D75F740A8CFE_.wvu.PrintArea" localSheetId="1" hidden="1">'Подпрограмма 2 (2)'!$A$1:$N$13</definedName>
    <definedName name="Z_F75B3EC3_CC43_4B33_913D_5D7444E65C48_.wvu.PrintArea" localSheetId="1" hidden="1">'Подпрограмма 2 (2)'!$A$1:$N$13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2'!$A$1:$V$31</definedName>
    <definedName name="_xlnm.Print_Area" localSheetId="1">'Подпрограмма 2 (2)'!$A$1:$M$13</definedName>
  </definedNames>
  <calcPr calcId="162913"/>
</workbook>
</file>

<file path=xl/calcChain.xml><?xml version="1.0" encoding="utf-8"?>
<calcChain xmlns="http://schemas.openxmlformats.org/spreadsheetml/2006/main">
  <c r="U31" i="4" l="1"/>
  <c r="M35" i="4"/>
  <c r="I36" i="4"/>
  <c r="E36" i="4"/>
  <c r="M33" i="4"/>
  <c r="I33" i="4"/>
  <c r="E34" i="4"/>
  <c r="F31" i="4" l="1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T30" i="4"/>
  <c r="S30" i="4"/>
  <c r="Q30" i="4" s="1"/>
  <c r="R30" i="4"/>
  <c r="M30" i="4"/>
  <c r="I30" i="4"/>
  <c r="E30" i="4"/>
  <c r="T29" i="4"/>
  <c r="S29" i="4"/>
  <c r="Q29" i="4" s="1"/>
  <c r="R29" i="4"/>
  <c r="M29" i="4"/>
  <c r="I29" i="4"/>
  <c r="E29" i="4"/>
  <c r="E27" i="4" s="1"/>
  <c r="E31" i="4" s="1"/>
  <c r="T28" i="4"/>
  <c r="S28" i="4"/>
  <c r="Q28" i="4" s="1"/>
  <c r="R28" i="4"/>
  <c r="M28" i="4"/>
  <c r="I28" i="4"/>
  <c r="E28" i="4"/>
  <c r="F25" i="4"/>
  <c r="G25" i="4"/>
  <c r="H25" i="4"/>
  <c r="I25" i="4"/>
  <c r="J25" i="4"/>
  <c r="K25" i="4"/>
  <c r="L25" i="4"/>
  <c r="N25" i="4"/>
  <c r="O25" i="4"/>
  <c r="P25" i="4"/>
  <c r="R25" i="4"/>
  <c r="S25" i="4"/>
  <c r="T25" i="4"/>
  <c r="T26" i="4"/>
  <c r="Q26" i="4" s="1"/>
  <c r="Q25" i="4" s="1"/>
  <c r="S26" i="4"/>
  <c r="R26" i="4"/>
  <c r="M26" i="4"/>
  <c r="M25" i="4" s="1"/>
  <c r="I26" i="4"/>
  <c r="E26" i="4"/>
  <c r="E25" i="4" s="1"/>
  <c r="F10" i="4" l="1"/>
  <c r="G10" i="4"/>
  <c r="H10" i="4"/>
  <c r="J10" i="4"/>
  <c r="K10" i="4"/>
  <c r="L10" i="4"/>
  <c r="N10" i="4"/>
  <c r="O10" i="4"/>
  <c r="P10" i="4"/>
  <c r="R10" i="4"/>
  <c r="S10" i="4"/>
  <c r="T10" i="4"/>
  <c r="Q22" i="4"/>
  <c r="M22" i="4"/>
  <c r="I22" i="4"/>
  <c r="E22" i="4"/>
  <c r="V11" i="4" l="1"/>
  <c r="U11" i="4"/>
  <c r="B12" i="22" l="1"/>
  <c r="B8" i="22"/>
  <c r="T11" i="4" l="1"/>
  <c r="S11" i="4"/>
  <c r="Q11" i="4" s="1"/>
  <c r="R11" i="4"/>
  <c r="Q21" i="4"/>
  <c r="M21" i="4"/>
  <c r="I21" i="4"/>
  <c r="E21" i="4"/>
  <c r="Q16" i="4"/>
  <c r="M16" i="4"/>
  <c r="I16" i="4"/>
  <c r="E16" i="4"/>
  <c r="Q15" i="4"/>
  <c r="M15" i="4"/>
  <c r="I15" i="4"/>
  <c r="E15" i="4"/>
  <c r="Q14" i="4"/>
  <c r="M14" i="4"/>
  <c r="I14" i="4"/>
  <c r="E14" i="4"/>
  <c r="Q13" i="4"/>
  <c r="M13" i="4"/>
  <c r="I13" i="4"/>
  <c r="E13" i="4"/>
  <c r="Q20" i="4"/>
  <c r="M20" i="4"/>
  <c r="I20" i="4"/>
  <c r="E20" i="4"/>
  <c r="U10" i="4" l="1"/>
  <c r="V10" i="4"/>
  <c r="L13" i="22" l="1"/>
  <c r="T9" i="4"/>
  <c r="T6" i="4" s="1"/>
  <c r="R9" i="4"/>
  <c r="R6" i="4" s="1"/>
  <c r="S9" i="4"/>
  <c r="S6" i="4" s="1"/>
  <c r="E7" i="4"/>
  <c r="F6" i="4"/>
  <c r="G6" i="4"/>
  <c r="H6" i="4"/>
  <c r="J6" i="4"/>
  <c r="K6" i="4"/>
  <c r="L6" i="4"/>
  <c r="N6" i="4"/>
  <c r="O6" i="4"/>
  <c r="P6" i="4"/>
  <c r="Q19" i="4"/>
  <c r="M19" i="4"/>
  <c r="I19" i="4"/>
  <c r="Q18" i="4"/>
  <c r="M18" i="4"/>
  <c r="I18" i="4"/>
  <c r="Q17" i="4"/>
  <c r="M17" i="4"/>
  <c r="I17" i="4"/>
  <c r="Q12" i="4"/>
  <c r="Q10" i="4" s="1"/>
  <c r="M12" i="4"/>
  <c r="I12" i="4"/>
  <c r="M11" i="4"/>
  <c r="I11" i="4"/>
  <c r="I10" i="4" s="1"/>
  <c r="M8" i="4"/>
  <c r="M8" i="22" s="1"/>
  <c r="Q8" i="4"/>
  <c r="M9" i="4"/>
  <c r="Q7" i="4"/>
  <c r="M7" i="4"/>
  <c r="I7" i="4"/>
  <c r="I8" i="4"/>
  <c r="I9" i="4"/>
  <c r="M12" i="22" l="1"/>
  <c r="M13" i="22" s="1"/>
  <c r="M10" i="4"/>
  <c r="K8" i="22"/>
  <c r="I6" i="4"/>
  <c r="M6" i="4"/>
  <c r="Q9" i="4"/>
  <c r="K12" i="22" l="1"/>
  <c r="K13" i="22" s="1"/>
  <c r="Q6" i="4"/>
  <c r="E12" i="4"/>
  <c r="E17" i="4"/>
  <c r="E18" i="4"/>
  <c r="E19" i="4"/>
  <c r="H4" i="4"/>
  <c r="L4" i="4" s="1"/>
  <c r="P4" i="4" s="1"/>
  <c r="T4" i="4" s="1"/>
  <c r="E8" i="4"/>
  <c r="E9" i="4"/>
  <c r="K4" i="4"/>
  <c r="O4" i="4" s="1"/>
  <c r="S4" i="4" s="1"/>
  <c r="E10" i="4" l="1"/>
  <c r="E6" i="4"/>
  <c r="E11" i="4"/>
  <c r="T24" i="4" l="1"/>
  <c r="R24" i="4" s="1"/>
  <c r="Q24" i="4" s="1"/>
  <c r="O24" i="4" s="1"/>
  <c r="N24" i="4" s="1"/>
  <c r="M24" i="4" s="1"/>
  <c r="K24" i="4" s="1"/>
  <c r="J24" i="4" s="1"/>
  <c r="I24" i="4" s="1"/>
  <c r="T23" i="4"/>
  <c r="R23" i="4" s="1"/>
  <c r="Q23" i="4" s="1"/>
  <c r="O23" i="4" s="1"/>
  <c r="N23" i="4" s="1"/>
  <c r="M23" i="4" s="1"/>
  <c r="K23" i="4" s="1"/>
  <c r="J23" i="4" s="1"/>
  <c r="I23" i="4" s="1"/>
  <c r="E24" i="4" l="1"/>
  <c r="E23" i="4" s="1"/>
  <c r="J13" i="22" l="1"/>
  <c r="F6" i="22"/>
  <c r="G6" i="22" s="1"/>
  <c r="H6" i="22" s="1"/>
  <c r="I6" i="22" s="1"/>
  <c r="J6" i="22" s="1"/>
  <c r="K6" i="22" s="1"/>
  <c r="C6" i="22"/>
  <c r="D6" i="22" s="1"/>
  <c r="V31" i="4" l="1"/>
</calcChain>
</file>

<file path=xl/sharedStrings.xml><?xml version="1.0" encoding="utf-8"?>
<sst xmlns="http://schemas.openxmlformats.org/spreadsheetml/2006/main" count="146" uniqueCount="97">
  <si>
    <t>Всего</t>
  </si>
  <si>
    <t>МКУ ЗР "Северное"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</si>
  <si>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</si>
  <si>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</si>
  <si>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</si>
  <si>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</si>
  <si>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</si>
  <si>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</si>
  <si>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</si>
  <si>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</si>
  <si>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</si>
  <si>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</si>
  <si>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</si>
  <si>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</si>
  <si>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</si>
  <si>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</si>
  <si>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</si>
  <si>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</si>
  <si>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</si>
  <si>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</si>
  <si>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</si>
  <si>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</si>
  <si>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</si>
  <si>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</si>
  <si>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</si>
  <si>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</si>
  <si>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</si>
  <si>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</si>
  <si>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</si>
  <si>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</si>
  <si>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</si>
  <si>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</si>
  <si>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</si>
  <si>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</si>
  <si>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</si>
  <si>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</si>
  <si>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</si>
  <si>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</si>
  <si>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</si>
  <si>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</si>
  <si>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</si>
  <si>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</si>
  <si>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Разработка проектной  документации на строительство ДЭС в составе действующих ветроэлектрических установок п. Амдерма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</si>
  <si>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</si>
  <si>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</si>
  <si>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</si>
  <si>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0184300000421000191 от 13.12.2021</t>
  </si>
  <si>
    <t>ООО "СЕВЕРНАЯ ТЭСК"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</si>
  <si>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</si>
  <si>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План на 2023 год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</si>
  <si>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</si>
  <si>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</si>
  <si>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Получение технических условий на подключение объектов капитального строительства к сетям электроснабжения</t>
  </si>
  <si>
    <t>Монтаж и пуско-наладочные работы транспортабельного теплогенератора ТТГ(ж) в с. Несь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</si>
  <si>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</si>
  <si>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</si>
  <si>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тепловой сети котельной № 1 п. Нельмин-Нос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</si>
  <si>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</si>
  <si>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</si>
  <si>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</si>
  <si>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3 и от ТП № 1 до ТП № 2 по ул. Набережная, Оленеводов, Береговая, Аэропортовская в п. Хорей-Вер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</si>
  <si>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</si>
  <si>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</si>
  <si>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</si>
  <si>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2.7</t>
  </si>
  <si>
    <t>2.8</t>
  </si>
  <si>
    <t>2.9</t>
  </si>
  <si>
    <t>2.10</t>
  </si>
  <si>
    <t>2.11</t>
  </si>
  <si>
    <t>Цена по контракту, руб.</t>
  </si>
  <si>
    <t>МП ЗР "Севержилкомсервис"</t>
  </si>
  <si>
    <t>по состоянию на 01 июля 2023  года (с начала года нарастающим итогом)</t>
  </si>
  <si>
    <t>План на 01.07.2023</t>
  </si>
  <si>
    <t>2.12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</si>
  <si>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</si>
  <si>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</si>
  <si>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3</t>
  </si>
  <si>
    <t>3.1</t>
  </si>
  <si>
    <t>Раздел 4. Иные мероприятия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</si>
  <si>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</si>
  <si>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УМИ Администрации ЗР</t>
  </si>
  <si>
    <t>Администрация поселения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</si>
  <si>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</si>
  <si>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4</t>
  </si>
  <si>
    <t>4.1</t>
  </si>
  <si>
    <t>4.2</t>
  </si>
  <si>
    <t>4.3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</si>
  <si>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</t>
  </si>
  <si>
    <t>Энергоснабжение и повышение энергетической эффективности</t>
  </si>
  <si>
    <t xml:space="preserve">№ 0184300000420000063 от 13.06.2020 </t>
  </si>
  <si>
    <t>Подготовка объектов коммунальной инфраструктуры к осенне-зимнему периоду</t>
  </si>
  <si>
    <t>1.1.</t>
  </si>
  <si>
    <t>1.2.</t>
  </si>
  <si>
    <t>2.1.</t>
  </si>
  <si>
    <t>2.2.</t>
  </si>
  <si>
    <t xml:space="preserve">№ 12/2023 от 15.02.2023 </t>
  </si>
  <si>
    <t>ООО "Орион"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</si>
</sst>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66" fontId="6" fillId="0" borderId="1" xfId="6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wrapText="1"/>
    </xf>
    <xf numFmtId="165" fontId="14" fillId="4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70" fontId="6" fillId="0" borderId="1" xfId="7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vertical="center" wrapText="1"/>
    </xf>
    <xf numFmtId="167" fontId="16" fillId="0" borderId="1" xfId="2" applyNumberFormat="1" applyFont="1" applyFill="1" applyBorder="1" applyAlignment="1">
      <alignment vertical="center" wrapText="1"/>
    </xf>
    <xf numFmtId="170" fontId="16" fillId="0" borderId="1" xfId="2" applyNumberFormat="1" applyFont="1" applyFill="1" applyBorder="1" applyAlignment="1">
      <alignment vertical="center" wrapText="1"/>
    </xf>
    <xf numFmtId="169" fontId="16" fillId="0" borderId="1" xfId="7" applyNumberFormat="1" applyFont="1" applyFill="1" applyBorder="1" applyAlignment="1">
      <alignment horizontal="center" vertical="center" wrapText="1"/>
    </xf>
    <xf numFmtId="169" fontId="16" fillId="0" borderId="1" xfId="2" applyNumberFormat="1" applyFont="1" applyFill="1" applyBorder="1" applyAlignment="1">
      <alignment vertical="center"/>
    </xf>
    <xf numFmtId="170" fontId="16" fillId="0" borderId="1" xfId="2" applyNumberFormat="1" applyFont="1" applyFill="1" applyBorder="1" applyAlignment="1">
      <alignment vertical="center"/>
    </xf>
    <xf numFmtId="164" fontId="16" fillId="0" borderId="1" xfId="2" applyNumberFormat="1" applyFont="1" applyFill="1" applyBorder="1" applyAlignment="1">
      <alignment vertical="center"/>
    </xf>
    <xf numFmtId="165" fontId="16" fillId="4" borderId="1" xfId="0" applyNumberFormat="1" applyFont="1" applyFill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68" fontId="15" fillId="0" borderId="1" xfId="0" applyNumberFormat="1" applyFont="1" applyFill="1" applyBorder="1" applyAlignment="1">
      <alignment horizontal="center"/>
    </xf>
    <xf numFmtId="166" fontId="15" fillId="0" borderId="1" xfId="6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165" fontId="17" fillId="0" borderId="1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6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N99">
            <v>1650900</v>
          </cell>
          <cell r="W99">
            <v>53336100</v>
          </cell>
          <cell r="AH99">
            <v>1650900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6"/>
  <sheetViews>
    <sheetView tabSelected="1" view="pageBreakPreview" zoomScale="70" zoomScaleNormal="70" zoomScaleSheetLayoutView="70" workbookViewId="0">
      <pane xSplit="4" ySplit="5" topLeftCell="G6" activePane="bottomRight" state="frozen"/>
      <selection pane="topRight"/>
      <selection pane="bottomLeft"/>
      <selection pane="bottomRight" activeCell="M11" sqref="M11"/>
    </sheetView>
  </sheetViews>
  <sheetFormatPr defaultRowHeight="15.75" x14ac:dyDescent="0.25"/>
  <cols>
    <col min="1" max="1" width="7.5703125" style="3" customWidth="1"/>
    <col min="2" max="2" width="46.28515625" style="3" customWidth="1"/>
    <col min="3" max="3" width="22.7109375" style="3" customWidth="1"/>
    <col min="4" max="4" width="23.5703125" style="3" customWidth="1"/>
    <col min="5" max="12" width="16.85546875" style="3" customWidth="1"/>
    <col min="13" max="13" width="14.85546875" style="13" customWidth="1"/>
    <col min="14" max="14" width="15.28515625" style="13" customWidth="1"/>
    <col min="15" max="16" width="16.42578125" style="13" customWidth="1"/>
    <col min="17" max="17" width="16" style="13" customWidth="1"/>
    <col min="18" max="19" width="15.140625" style="13" customWidth="1"/>
    <col min="20" max="20" width="14.85546875" style="13" customWidth="1"/>
    <col min="21" max="21" width="26" style="13" customWidth="1"/>
    <col min="22" max="22" width="26.140625" style="13" customWidth="1"/>
    <col min="23" max="16384" width="9.140625" style="3"/>
  </cols>
  <sheetData>
    <row r="1" spans="1:22" ht="32.25" customHeight="1" x14ac:dyDescent="0.25">
      <c r="A1" s="70" t="s">
        <v>45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</row>
    <row r="2" spans="1:22" ht="24" customHeight="1" x14ac:dyDescent="0.25">
      <c r="A2" s="71" t="s">
        <v>71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1:22" s="11" customFormat="1" ht="27" customHeight="1" x14ac:dyDescent="0.25">
      <c r="A3" s="74" t="s">
        <v>7</v>
      </c>
      <c r="B3" s="74" t="s">
        <v>5</v>
      </c>
      <c r="C3" s="74" t="s">
        <v>16</v>
      </c>
      <c r="D3" s="74" t="s">
        <v>6</v>
      </c>
      <c r="E3" s="75" t="s">
        <v>49</v>
      </c>
      <c r="F3" s="76"/>
      <c r="G3" s="76"/>
      <c r="H3" s="77"/>
      <c r="I3" s="75" t="s">
        <v>72</v>
      </c>
      <c r="J3" s="76"/>
      <c r="K3" s="76"/>
      <c r="L3" s="77"/>
      <c r="M3" s="75" t="s">
        <v>2</v>
      </c>
      <c r="N3" s="76"/>
      <c r="O3" s="76"/>
      <c r="P3" s="77"/>
      <c r="Q3" s="74" t="s">
        <v>3</v>
      </c>
      <c r="R3" s="74"/>
      <c r="S3" s="74"/>
      <c r="T3" s="74"/>
      <c r="U3" s="74" t="s">
        <v>50</v>
      </c>
      <c r="V3" s="74" t="s">
        <v>51</v>
      </c>
    </row>
    <row r="4" spans="1:22" s="11" customFormat="1" ht="66.75" customHeight="1" x14ac:dyDescent="0.25">
      <c r="A4" s="74"/>
      <c r="B4" s="74"/>
      <c r="C4" s="74"/>
      <c r="D4" s="74"/>
      <c r="E4" s="28" t="s">
        <v>0</v>
      </c>
      <c r="F4" s="28" t="s">
        <v>4</v>
      </c>
      <c r="G4" s="28" t="s">
        <v>44</v>
      </c>
      <c r="H4" s="28" t="str">
        <f>'[1]Приложение 2-ТЭО'!$N$8</f>
        <v>внебюдж источники</v>
      </c>
      <c r="I4" s="28" t="s">
        <v>0</v>
      </c>
      <c r="J4" s="28" t="s">
        <v>4</v>
      </c>
      <c r="K4" s="28" t="str">
        <f>G4</f>
        <v>районный бюджет</v>
      </c>
      <c r="L4" s="28" t="str">
        <f>H4</f>
        <v>внебюдж источники</v>
      </c>
      <c r="M4" s="28" t="s">
        <v>0</v>
      </c>
      <c r="N4" s="28" t="s">
        <v>4</v>
      </c>
      <c r="O4" s="28" t="str">
        <f>K4</f>
        <v>районный бюджет</v>
      </c>
      <c r="P4" s="28" t="str">
        <f>L4</f>
        <v>внебюдж источники</v>
      </c>
      <c r="Q4" s="28" t="s">
        <v>0</v>
      </c>
      <c r="R4" s="28" t="s">
        <v>4</v>
      </c>
      <c r="S4" s="28" t="str">
        <f>O4</f>
        <v>районный бюджет</v>
      </c>
      <c r="T4" s="32" t="str">
        <f>P4</f>
        <v>внебюдж источники</v>
      </c>
      <c r="U4" s="74"/>
      <c r="V4" s="74"/>
    </row>
    <row r="5" spans="1:22" s="11" customFormat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  <c r="O5" s="28">
        <v>15</v>
      </c>
      <c r="P5" s="28">
        <v>16</v>
      </c>
      <c r="Q5" s="28">
        <v>17</v>
      </c>
      <c r="R5" s="28">
        <v>18</v>
      </c>
      <c r="S5" s="28">
        <v>19</v>
      </c>
      <c r="T5" s="28">
        <v>20</v>
      </c>
      <c r="U5" s="28">
        <v>21</v>
      </c>
      <c r="V5" s="28">
        <v>22</v>
      </c>
    </row>
    <row r="6" spans="1:22" s="11" customFormat="1" ht="16.5" customHeight="1" x14ac:dyDescent="0.25">
      <c r="A6" s="29" t="s">
        <v>26</v>
      </c>
      <c r="B6" s="66" t="s">
        <v>9</v>
      </c>
      <c r="C6" s="66"/>
      <c r="D6" s="66"/>
      <c r="E6" s="47">
        <f t="shared" ref="E6:T6" si="0">SUM(E7:E9)</f>
        <v>9959.6</v>
      </c>
      <c r="F6" s="47">
        <f t="shared" si="0"/>
        <v>0</v>
      </c>
      <c r="G6" s="47">
        <f t="shared" si="0"/>
        <v>9959.6</v>
      </c>
      <c r="H6" s="47">
        <f t="shared" si="0"/>
        <v>0</v>
      </c>
      <c r="I6" s="47">
        <f t="shared" si="0"/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7">
        <f t="shared" si="0"/>
        <v>0</v>
      </c>
      <c r="N6" s="47">
        <f t="shared" si="0"/>
        <v>0</v>
      </c>
      <c r="O6" s="47">
        <f t="shared" si="0"/>
        <v>0</v>
      </c>
      <c r="P6" s="47">
        <f t="shared" si="0"/>
        <v>0</v>
      </c>
      <c r="Q6" s="47">
        <f t="shared" si="0"/>
        <v>0</v>
      </c>
      <c r="R6" s="47">
        <f t="shared" si="0"/>
        <v>0</v>
      </c>
      <c r="S6" s="47">
        <f t="shared" si="0"/>
        <v>0</v>
      </c>
      <c r="T6" s="47">
        <f t="shared" si="0"/>
        <v>0</v>
      </c>
      <c r="U6" s="21"/>
      <c r="V6" s="21"/>
    </row>
    <row r="7" spans="1:22" s="11" customFormat="1" ht="31.5" x14ac:dyDescent="0.25">
      <c r="A7" s="30" t="s">
        <v>39</v>
      </c>
      <c r="B7" s="31" t="s">
        <v>32</v>
      </c>
      <c r="C7" s="9" t="s">
        <v>8</v>
      </c>
      <c r="D7" s="9" t="s">
        <v>1</v>
      </c>
      <c r="E7" s="48">
        <f>G7</f>
        <v>1800</v>
      </c>
      <c r="F7" s="48">
        <v>0</v>
      </c>
      <c r="G7" s="49">
        <v>1800</v>
      </c>
      <c r="H7" s="50">
        <v>0</v>
      </c>
      <c r="I7" s="48">
        <f t="shared" ref="I7:I8" si="1">SUM(J7:L7)</f>
        <v>0</v>
      </c>
      <c r="J7" s="48">
        <v>0</v>
      </c>
      <c r="K7" s="51">
        <v>0</v>
      </c>
      <c r="L7" s="51">
        <v>0</v>
      </c>
      <c r="M7" s="48">
        <f t="shared" ref="M7" si="2">SUM(N7:P7)</f>
        <v>0</v>
      </c>
      <c r="N7" s="48">
        <v>0</v>
      </c>
      <c r="O7" s="51">
        <v>0</v>
      </c>
      <c r="P7" s="51">
        <v>0</v>
      </c>
      <c r="Q7" s="48">
        <f t="shared" ref="Q7" si="3">SUM(R7:T7)</f>
        <v>0</v>
      </c>
      <c r="R7" s="48">
        <v>0</v>
      </c>
      <c r="S7" s="51">
        <v>0</v>
      </c>
      <c r="T7" s="51">
        <v>0</v>
      </c>
      <c r="U7" s="20">
        <v>0</v>
      </c>
      <c r="V7" s="20">
        <v>0</v>
      </c>
    </row>
    <row r="8" spans="1:22" s="11" customFormat="1" ht="47.25" x14ac:dyDescent="0.25">
      <c r="A8" s="30" t="s">
        <v>40</v>
      </c>
      <c r="B8" s="31" t="s">
        <v>42</v>
      </c>
      <c r="C8" s="9" t="s">
        <v>8</v>
      </c>
      <c r="D8" s="9" t="s">
        <v>1</v>
      </c>
      <c r="E8" s="48">
        <f t="shared" ref="E8:E9" si="4">G8</f>
        <v>7437</v>
      </c>
      <c r="F8" s="48">
        <v>0</v>
      </c>
      <c r="G8" s="52">
        <v>7437</v>
      </c>
      <c r="H8" s="50">
        <v>0</v>
      </c>
      <c r="I8" s="48">
        <f t="shared" si="1"/>
        <v>0</v>
      </c>
      <c r="J8" s="48">
        <v>0</v>
      </c>
      <c r="K8" s="51">
        <v>0</v>
      </c>
      <c r="L8" s="51">
        <v>0</v>
      </c>
      <c r="M8" s="48">
        <f t="shared" ref="M8:M9" si="5">SUM(N8:P8)</f>
        <v>0</v>
      </c>
      <c r="N8" s="48">
        <v>0</v>
      </c>
      <c r="O8" s="51">
        <v>0</v>
      </c>
      <c r="P8" s="51">
        <v>0</v>
      </c>
      <c r="Q8" s="48">
        <f t="shared" ref="Q8:Q9" si="6">SUM(R8:T8)</f>
        <v>0</v>
      </c>
      <c r="R8" s="48">
        <v>0</v>
      </c>
      <c r="S8" s="51">
        <v>0</v>
      </c>
      <c r="T8" s="51">
        <v>0</v>
      </c>
      <c r="U8" s="20">
        <v>0</v>
      </c>
      <c r="V8" s="20">
        <v>0</v>
      </c>
    </row>
    <row r="9" spans="1:22" s="11" customFormat="1" ht="47.25" x14ac:dyDescent="0.25">
      <c r="A9" s="30" t="s">
        <v>41</v>
      </c>
      <c r="B9" s="34" t="s">
        <v>52</v>
      </c>
      <c r="C9" s="9" t="s">
        <v>8</v>
      </c>
      <c r="D9" s="9" t="s">
        <v>1</v>
      </c>
      <c r="E9" s="48">
        <f t="shared" si="4"/>
        <v>722.6</v>
      </c>
      <c r="F9" s="48">
        <v>0</v>
      </c>
      <c r="G9" s="53">
        <v>722.6</v>
      </c>
      <c r="H9" s="50">
        <v>0</v>
      </c>
      <c r="I9" s="48">
        <f>SUM(J9:L9)</f>
        <v>0</v>
      </c>
      <c r="J9" s="48">
        <v>0</v>
      </c>
      <c r="K9" s="51">
        <v>0</v>
      </c>
      <c r="L9" s="51">
        <v>0</v>
      </c>
      <c r="M9" s="48">
        <f t="shared" si="5"/>
        <v>0</v>
      </c>
      <c r="N9" s="48">
        <v>0</v>
      </c>
      <c r="O9" s="51">
        <v>0</v>
      </c>
      <c r="P9" s="51">
        <v>0</v>
      </c>
      <c r="Q9" s="48">
        <f t="shared" si="6"/>
        <v>0</v>
      </c>
      <c r="R9" s="48">
        <f>N9</f>
        <v>0</v>
      </c>
      <c r="S9" s="51">
        <f>O9</f>
        <v>0</v>
      </c>
      <c r="T9" s="51">
        <f>P9</f>
        <v>0</v>
      </c>
      <c r="U9" s="20">
        <v>0</v>
      </c>
      <c r="V9" s="20">
        <v>0</v>
      </c>
    </row>
    <row r="10" spans="1:22" s="11" customFormat="1" ht="33.75" customHeight="1" x14ac:dyDescent="0.25">
      <c r="A10" s="29" t="s">
        <v>27</v>
      </c>
      <c r="B10" s="66" t="s">
        <v>10</v>
      </c>
      <c r="C10" s="66"/>
      <c r="D10" s="66"/>
      <c r="E10" s="47">
        <f>SUM(E11:E22)</f>
        <v>43815.1</v>
      </c>
      <c r="F10" s="47">
        <f t="shared" ref="F10:T10" si="7">SUM(F11:F22)</f>
        <v>29139.599999999999</v>
      </c>
      <c r="G10" s="47">
        <f t="shared" si="7"/>
        <v>14236.9</v>
      </c>
      <c r="H10" s="47">
        <f t="shared" si="7"/>
        <v>438.6</v>
      </c>
      <c r="I10" s="47">
        <f t="shared" si="7"/>
        <v>1667.6000000000001</v>
      </c>
      <c r="J10" s="47">
        <f t="shared" si="7"/>
        <v>0</v>
      </c>
      <c r="K10" s="47">
        <f t="shared" si="7"/>
        <v>1650.9</v>
      </c>
      <c r="L10" s="47">
        <f t="shared" si="7"/>
        <v>16.7</v>
      </c>
      <c r="M10" s="47">
        <f t="shared" si="7"/>
        <v>1980.7</v>
      </c>
      <c r="N10" s="47">
        <f t="shared" si="7"/>
        <v>0</v>
      </c>
      <c r="O10" s="47">
        <f t="shared" si="7"/>
        <v>1650.9</v>
      </c>
      <c r="P10" s="47">
        <f t="shared" si="7"/>
        <v>329.8</v>
      </c>
      <c r="Q10" s="47">
        <f t="shared" si="7"/>
        <v>1980.7</v>
      </c>
      <c r="R10" s="47">
        <f t="shared" si="7"/>
        <v>0</v>
      </c>
      <c r="S10" s="47">
        <f t="shared" si="7"/>
        <v>1650.9</v>
      </c>
      <c r="T10" s="47">
        <f t="shared" si="7"/>
        <v>329.8</v>
      </c>
      <c r="U10" s="21">
        <f>O10/K10</f>
        <v>1</v>
      </c>
      <c r="V10" s="21">
        <f>S10/K10</f>
        <v>1</v>
      </c>
    </row>
    <row r="11" spans="1:22" s="11" customFormat="1" ht="47.25" x14ac:dyDescent="0.25">
      <c r="A11" s="30" t="s">
        <v>33</v>
      </c>
      <c r="B11" s="35" t="s">
        <v>53</v>
      </c>
      <c r="C11" s="9" t="s">
        <v>8</v>
      </c>
      <c r="D11" s="9" t="s">
        <v>43</v>
      </c>
      <c r="E11" s="48">
        <f>F11+G11+H11</f>
        <v>1667.6000000000001</v>
      </c>
      <c r="F11" s="49">
        <v>0</v>
      </c>
      <c r="G11" s="49">
        <v>1650.9</v>
      </c>
      <c r="H11" s="49">
        <v>16.7</v>
      </c>
      <c r="I11" s="48">
        <f t="shared" ref="I11:I19" si="8">SUM(J11:L11)</f>
        <v>1667.6000000000001</v>
      </c>
      <c r="J11" s="48">
        <v>0</v>
      </c>
      <c r="K11" s="49">
        <v>1650.9</v>
      </c>
      <c r="L11" s="49">
        <v>16.7</v>
      </c>
      <c r="M11" s="48">
        <f t="shared" ref="M11:M19" si="9">SUM(N11:P11)</f>
        <v>1980.7</v>
      </c>
      <c r="N11" s="48">
        <v>0</v>
      </c>
      <c r="O11" s="49">
        <v>1650.9</v>
      </c>
      <c r="P11" s="49">
        <v>329.8</v>
      </c>
      <c r="Q11" s="48">
        <f t="shared" ref="Q11" si="10">SUM(R11:T11)</f>
        <v>1980.7</v>
      </c>
      <c r="R11" s="48">
        <f>N11</f>
        <v>0</v>
      </c>
      <c r="S11" s="51">
        <f>O11</f>
        <v>1650.9</v>
      </c>
      <c r="T11" s="51">
        <f>P11</f>
        <v>329.8</v>
      </c>
      <c r="U11" s="23">
        <f>O11/K11</f>
        <v>1</v>
      </c>
      <c r="V11" s="23">
        <f>S11/K11</f>
        <v>1</v>
      </c>
    </row>
    <row r="12" spans="1:22" s="11" customFormat="1" ht="75.75" customHeight="1" x14ac:dyDescent="0.25">
      <c r="A12" s="30" t="s">
        <v>34</v>
      </c>
      <c r="B12" s="35" t="s">
        <v>54</v>
      </c>
      <c r="C12" s="9" t="s">
        <v>8</v>
      </c>
      <c r="D12" s="9" t="s">
        <v>43</v>
      </c>
      <c r="E12" s="48">
        <f t="shared" ref="E12:E19" si="11">F12+G12+H12</f>
        <v>5533.1999999999989</v>
      </c>
      <c r="F12" s="49">
        <v>5203.8999999999996</v>
      </c>
      <c r="G12" s="49">
        <v>273.89999999999998</v>
      </c>
      <c r="H12" s="63">
        <v>55.4</v>
      </c>
      <c r="I12" s="48">
        <f t="shared" si="8"/>
        <v>0</v>
      </c>
      <c r="J12" s="48">
        <v>0</v>
      </c>
      <c r="K12" s="51">
        <v>0</v>
      </c>
      <c r="L12" s="51">
        <v>0</v>
      </c>
      <c r="M12" s="48">
        <f t="shared" si="9"/>
        <v>0</v>
      </c>
      <c r="N12" s="48">
        <v>0</v>
      </c>
      <c r="O12" s="51">
        <v>0</v>
      </c>
      <c r="P12" s="51">
        <v>0</v>
      </c>
      <c r="Q12" s="48">
        <f t="shared" ref="Q12:Q19" si="12">SUM(R12:T12)</f>
        <v>0</v>
      </c>
      <c r="R12" s="48">
        <v>0</v>
      </c>
      <c r="S12" s="51">
        <v>0</v>
      </c>
      <c r="T12" s="51">
        <v>0</v>
      </c>
      <c r="U12" s="20">
        <v>0</v>
      </c>
      <c r="V12" s="20">
        <v>0</v>
      </c>
    </row>
    <row r="13" spans="1:22" s="11" customFormat="1" ht="56.25" customHeight="1" x14ac:dyDescent="0.25">
      <c r="A13" s="30" t="s">
        <v>35</v>
      </c>
      <c r="B13" s="39" t="s">
        <v>55</v>
      </c>
      <c r="C13" s="9" t="s">
        <v>8</v>
      </c>
      <c r="D13" s="9" t="s">
        <v>43</v>
      </c>
      <c r="E13" s="48">
        <f t="shared" ref="E13:E16" si="13">F13+G13+H13</f>
        <v>6704.0000000000009</v>
      </c>
      <c r="F13" s="54">
        <v>6305.1</v>
      </c>
      <c r="G13" s="54">
        <v>331.8</v>
      </c>
      <c r="H13" s="55">
        <v>67.099999999999994</v>
      </c>
      <c r="I13" s="48">
        <f t="shared" ref="I13:I16" si="14">SUM(J13:L13)</f>
        <v>0</v>
      </c>
      <c r="J13" s="48">
        <v>0</v>
      </c>
      <c r="K13" s="51">
        <v>0</v>
      </c>
      <c r="L13" s="51">
        <v>0</v>
      </c>
      <c r="M13" s="48">
        <f t="shared" ref="M13:M16" si="15">SUM(N13:P13)</f>
        <v>0</v>
      </c>
      <c r="N13" s="48">
        <v>0</v>
      </c>
      <c r="O13" s="51">
        <v>0</v>
      </c>
      <c r="P13" s="51">
        <v>0</v>
      </c>
      <c r="Q13" s="48">
        <f t="shared" ref="Q13:Q16" si="16">SUM(R13:T13)</f>
        <v>0</v>
      </c>
      <c r="R13" s="48">
        <v>0</v>
      </c>
      <c r="S13" s="51">
        <v>0</v>
      </c>
      <c r="T13" s="51">
        <v>0</v>
      </c>
      <c r="U13" s="20">
        <v>0</v>
      </c>
      <c r="V13" s="20">
        <v>0</v>
      </c>
    </row>
    <row r="14" spans="1:22" s="11" customFormat="1" ht="42" customHeight="1" x14ac:dyDescent="0.25">
      <c r="A14" s="30" t="s">
        <v>36</v>
      </c>
      <c r="B14" s="40" t="s">
        <v>56</v>
      </c>
      <c r="C14" s="9" t="s">
        <v>8</v>
      </c>
      <c r="D14" s="9" t="s">
        <v>43</v>
      </c>
      <c r="E14" s="48">
        <f t="shared" si="13"/>
        <v>820.69999999999993</v>
      </c>
      <c r="F14" s="54">
        <v>771.8</v>
      </c>
      <c r="G14" s="54">
        <v>40.6</v>
      </c>
      <c r="H14" s="55">
        <v>8.3000000000000007</v>
      </c>
      <c r="I14" s="48">
        <f t="shared" si="14"/>
        <v>0</v>
      </c>
      <c r="J14" s="48">
        <v>0</v>
      </c>
      <c r="K14" s="51">
        <v>0</v>
      </c>
      <c r="L14" s="51">
        <v>0</v>
      </c>
      <c r="M14" s="48">
        <f t="shared" si="15"/>
        <v>0</v>
      </c>
      <c r="N14" s="48">
        <v>0</v>
      </c>
      <c r="O14" s="51">
        <v>0</v>
      </c>
      <c r="P14" s="51">
        <v>0</v>
      </c>
      <c r="Q14" s="48">
        <f t="shared" si="16"/>
        <v>0</v>
      </c>
      <c r="R14" s="48">
        <v>0</v>
      </c>
      <c r="S14" s="51">
        <v>0</v>
      </c>
      <c r="T14" s="51">
        <v>0</v>
      </c>
      <c r="U14" s="20">
        <v>0</v>
      </c>
      <c r="V14" s="20">
        <v>0</v>
      </c>
    </row>
    <row r="15" spans="1:22" s="11" customFormat="1" ht="38.25" customHeight="1" x14ac:dyDescent="0.25">
      <c r="A15" s="30" t="s">
        <v>37</v>
      </c>
      <c r="B15" s="39" t="s">
        <v>57</v>
      </c>
      <c r="C15" s="9" t="s">
        <v>8</v>
      </c>
      <c r="D15" s="9" t="s">
        <v>43</v>
      </c>
      <c r="E15" s="48">
        <f t="shared" si="13"/>
        <v>1849.5</v>
      </c>
      <c r="F15" s="54">
        <v>1739.4</v>
      </c>
      <c r="G15" s="54">
        <v>91.5</v>
      </c>
      <c r="H15" s="55">
        <v>18.600000000000001</v>
      </c>
      <c r="I15" s="48">
        <f t="shared" si="14"/>
        <v>0</v>
      </c>
      <c r="J15" s="48">
        <v>0</v>
      </c>
      <c r="K15" s="51">
        <v>0</v>
      </c>
      <c r="L15" s="51">
        <v>0</v>
      </c>
      <c r="M15" s="48">
        <f t="shared" si="15"/>
        <v>0</v>
      </c>
      <c r="N15" s="48">
        <v>0</v>
      </c>
      <c r="O15" s="51">
        <v>0</v>
      </c>
      <c r="P15" s="51">
        <v>0</v>
      </c>
      <c r="Q15" s="48">
        <f t="shared" si="16"/>
        <v>0</v>
      </c>
      <c r="R15" s="48">
        <v>0</v>
      </c>
      <c r="S15" s="51">
        <v>0</v>
      </c>
      <c r="T15" s="51">
        <v>0</v>
      </c>
      <c r="U15" s="20">
        <v>0</v>
      </c>
      <c r="V15" s="20">
        <v>0</v>
      </c>
    </row>
    <row r="16" spans="1:22" s="11" customFormat="1" ht="41.25" customHeight="1" x14ac:dyDescent="0.25">
      <c r="A16" s="30" t="s">
        <v>38</v>
      </c>
      <c r="B16" s="39" t="s">
        <v>58</v>
      </c>
      <c r="C16" s="9" t="s">
        <v>8</v>
      </c>
      <c r="D16" s="9" t="s">
        <v>43</v>
      </c>
      <c r="E16" s="48">
        <f t="shared" si="13"/>
        <v>765.5</v>
      </c>
      <c r="F16" s="54">
        <v>719.9</v>
      </c>
      <c r="G16" s="54">
        <v>37.9</v>
      </c>
      <c r="H16" s="55">
        <v>7.7</v>
      </c>
      <c r="I16" s="48">
        <f t="shared" si="14"/>
        <v>0</v>
      </c>
      <c r="J16" s="48">
        <v>0</v>
      </c>
      <c r="K16" s="51">
        <v>0</v>
      </c>
      <c r="L16" s="51">
        <v>0</v>
      </c>
      <c r="M16" s="48">
        <f t="shared" si="15"/>
        <v>0</v>
      </c>
      <c r="N16" s="48">
        <v>0</v>
      </c>
      <c r="O16" s="51">
        <v>0</v>
      </c>
      <c r="P16" s="51">
        <v>0</v>
      </c>
      <c r="Q16" s="48">
        <f t="shared" si="16"/>
        <v>0</v>
      </c>
      <c r="R16" s="48">
        <v>0</v>
      </c>
      <c r="S16" s="51">
        <v>0</v>
      </c>
      <c r="T16" s="51">
        <v>0</v>
      </c>
      <c r="U16" s="20">
        <v>0</v>
      </c>
      <c r="V16" s="20">
        <v>0</v>
      </c>
    </row>
    <row r="17" spans="1:22" s="11" customFormat="1" ht="45" x14ac:dyDescent="0.25">
      <c r="A17" s="30" t="s">
        <v>64</v>
      </c>
      <c r="B17" s="39" t="s">
        <v>59</v>
      </c>
      <c r="C17" s="9" t="s">
        <v>8</v>
      </c>
      <c r="D17" s="9" t="s">
        <v>43</v>
      </c>
      <c r="E17" s="48">
        <f t="shared" si="11"/>
        <v>4636.8</v>
      </c>
      <c r="F17" s="54">
        <v>4360.8</v>
      </c>
      <c r="G17" s="54">
        <v>229.6</v>
      </c>
      <c r="H17" s="55">
        <v>46.4</v>
      </c>
      <c r="I17" s="48">
        <f t="shared" si="8"/>
        <v>0</v>
      </c>
      <c r="J17" s="48">
        <v>0</v>
      </c>
      <c r="K17" s="51">
        <v>0</v>
      </c>
      <c r="L17" s="51">
        <v>0</v>
      </c>
      <c r="M17" s="48">
        <f t="shared" si="9"/>
        <v>0</v>
      </c>
      <c r="N17" s="48">
        <v>0</v>
      </c>
      <c r="O17" s="51">
        <v>0</v>
      </c>
      <c r="P17" s="51">
        <v>0</v>
      </c>
      <c r="Q17" s="48">
        <f t="shared" si="12"/>
        <v>0</v>
      </c>
      <c r="R17" s="48">
        <v>0</v>
      </c>
      <c r="S17" s="51">
        <v>0</v>
      </c>
      <c r="T17" s="51">
        <v>0</v>
      </c>
      <c r="U17" s="20">
        <v>0</v>
      </c>
      <c r="V17" s="20">
        <v>0</v>
      </c>
    </row>
    <row r="18" spans="1:22" s="11" customFormat="1" ht="60" x14ac:dyDescent="0.25">
      <c r="A18" s="30" t="s">
        <v>65</v>
      </c>
      <c r="B18" s="39" t="s">
        <v>60</v>
      </c>
      <c r="C18" s="9" t="s">
        <v>8</v>
      </c>
      <c r="D18" s="9" t="s">
        <v>43</v>
      </c>
      <c r="E18" s="48">
        <f t="shared" si="11"/>
        <v>7511.7</v>
      </c>
      <c r="F18" s="54">
        <v>7064.7</v>
      </c>
      <c r="G18" s="54">
        <v>371.8</v>
      </c>
      <c r="H18" s="55">
        <v>75.2</v>
      </c>
      <c r="I18" s="48">
        <f t="shared" si="8"/>
        <v>0</v>
      </c>
      <c r="J18" s="48">
        <v>0</v>
      </c>
      <c r="K18" s="51">
        <v>0</v>
      </c>
      <c r="L18" s="51">
        <v>0</v>
      </c>
      <c r="M18" s="48">
        <f t="shared" si="9"/>
        <v>0</v>
      </c>
      <c r="N18" s="48">
        <v>0</v>
      </c>
      <c r="O18" s="51">
        <v>0</v>
      </c>
      <c r="P18" s="51">
        <v>0</v>
      </c>
      <c r="Q18" s="48">
        <f t="shared" si="12"/>
        <v>0</v>
      </c>
      <c r="R18" s="48">
        <v>0</v>
      </c>
      <c r="S18" s="51">
        <v>0</v>
      </c>
      <c r="T18" s="51">
        <v>0</v>
      </c>
      <c r="U18" s="20">
        <v>0</v>
      </c>
      <c r="V18" s="20">
        <v>0</v>
      </c>
    </row>
    <row r="19" spans="1:22" s="11" customFormat="1" ht="38.25" customHeight="1" x14ac:dyDescent="0.25">
      <c r="A19" s="30" t="s">
        <v>66</v>
      </c>
      <c r="B19" s="39" t="s">
        <v>61</v>
      </c>
      <c r="C19" s="9" t="s">
        <v>8</v>
      </c>
      <c r="D19" s="9" t="s">
        <v>43</v>
      </c>
      <c r="E19" s="48">
        <f t="shared" si="11"/>
        <v>618.90000000000009</v>
      </c>
      <c r="F19" s="54">
        <v>582</v>
      </c>
      <c r="G19" s="54">
        <v>30.7</v>
      </c>
      <c r="H19" s="55">
        <v>6.2</v>
      </c>
      <c r="I19" s="48">
        <f t="shared" si="8"/>
        <v>0</v>
      </c>
      <c r="J19" s="48">
        <v>0</v>
      </c>
      <c r="K19" s="51">
        <v>0</v>
      </c>
      <c r="L19" s="51">
        <v>0</v>
      </c>
      <c r="M19" s="48">
        <f t="shared" si="9"/>
        <v>0</v>
      </c>
      <c r="N19" s="48">
        <v>0</v>
      </c>
      <c r="O19" s="51">
        <v>0</v>
      </c>
      <c r="P19" s="51">
        <v>0</v>
      </c>
      <c r="Q19" s="48">
        <f t="shared" si="12"/>
        <v>0</v>
      </c>
      <c r="R19" s="48">
        <v>0</v>
      </c>
      <c r="S19" s="51">
        <v>0</v>
      </c>
      <c r="T19" s="51">
        <v>0</v>
      </c>
      <c r="U19" s="20">
        <v>0</v>
      </c>
      <c r="V19" s="20">
        <v>0</v>
      </c>
    </row>
    <row r="20" spans="1:22" s="11" customFormat="1" ht="41.25" customHeight="1" x14ac:dyDescent="0.25">
      <c r="A20" s="30" t="s">
        <v>67</v>
      </c>
      <c r="B20" s="39" t="s">
        <v>62</v>
      </c>
      <c r="C20" s="9" t="s">
        <v>8</v>
      </c>
      <c r="D20" s="9" t="s">
        <v>43</v>
      </c>
      <c r="E20" s="48">
        <f t="shared" ref="E20" si="17">F20+G20+H20</f>
        <v>1282.0999999999999</v>
      </c>
      <c r="F20" s="54">
        <v>1205.8</v>
      </c>
      <c r="G20" s="54">
        <v>63.5</v>
      </c>
      <c r="H20" s="55">
        <v>12.8</v>
      </c>
      <c r="I20" s="48">
        <f t="shared" ref="I20" si="18">SUM(J20:L20)</f>
        <v>0</v>
      </c>
      <c r="J20" s="48">
        <v>0</v>
      </c>
      <c r="K20" s="51">
        <v>0</v>
      </c>
      <c r="L20" s="51">
        <v>0</v>
      </c>
      <c r="M20" s="48">
        <f t="shared" ref="M20" si="19">SUM(N20:P20)</f>
        <v>0</v>
      </c>
      <c r="N20" s="48">
        <v>0</v>
      </c>
      <c r="O20" s="51">
        <v>0</v>
      </c>
      <c r="P20" s="51">
        <v>0</v>
      </c>
      <c r="Q20" s="48">
        <f t="shared" ref="Q20" si="20">SUM(R20:T20)</f>
        <v>0</v>
      </c>
      <c r="R20" s="48">
        <v>0</v>
      </c>
      <c r="S20" s="51">
        <v>0</v>
      </c>
      <c r="T20" s="51">
        <v>0</v>
      </c>
      <c r="U20" s="20">
        <v>0</v>
      </c>
      <c r="V20" s="20">
        <v>0</v>
      </c>
    </row>
    <row r="21" spans="1:22" s="11" customFormat="1" ht="41.25" customHeight="1" x14ac:dyDescent="0.25">
      <c r="A21" s="30" t="s">
        <v>68</v>
      </c>
      <c r="B21" s="39" t="s">
        <v>63</v>
      </c>
      <c r="C21" s="9" t="s">
        <v>8</v>
      </c>
      <c r="D21" s="9" t="s">
        <v>43</v>
      </c>
      <c r="E21" s="48">
        <f t="shared" ref="E21" si="21">F21+G21+H21</f>
        <v>1261.2</v>
      </c>
      <c r="F21" s="56">
        <v>1186.2</v>
      </c>
      <c r="G21" s="54">
        <v>62.4</v>
      </c>
      <c r="H21" s="55">
        <v>12.6</v>
      </c>
      <c r="I21" s="48">
        <f t="shared" ref="I21" si="22">SUM(J21:L21)</f>
        <v>0</v>
      </c>
      <c r="J21" s="48">
        <v>0</v>
      </c>
      <c r="K21" s="51">
        <v>0</v>
      </c>
      <c r="L21" s="51">
        <v>0</v>
      </c>
      <c r="M21" s="48">
        <f t="shared" ref="M21" si="23">SUM(N21:P21)</f>
        <v>0</v>
      </c>
      <c r="N21" s="48">
        <v>0</v>
      </c>
      <c r="O21" s="51">
        <v>0</v>
      </c>
      <c r="P21" s="51">
        <v>0</v>
      </c>
      <c r="Q21" s="48">
        <f t="shared" ref="Q21" si="24">SUM(R21:T21)</f>
        <v>0</v>
      </c>
      <c r="R21" s="48">
        <v>0</v>
      </c>
      <c r="S21" s="51">
        <v>0</v>
      </c>
      <c r="T21" s="51">
        <v>0</v>
      </c>
      <c r="U21" s="20">
        <v>0</v>
      </c>
      <c r="V21" s="20">
        <v>0</v>
      </c>
    </row>
    <row r="22" spans="1:22" s="11" customFormat="1" ht="41.25" customHeight="1" x14ac:dyDescent="0.25">
      <c r="A22" s="30" t="s">
        <v>73</v>
      </c>
      <c r="B22" s="39" t="s">
        <v>74</v>
      </c>
      <c r="C22" s="9" t="s">
        <v>8</v>
      </c>
      <c r="D22" s="9" t="s">
        <v>43</v>
      </c>
      <c r="E22" s="48">
        <f t="shared" ref="E22" si="25">F22+G22+H22</f>
        <v>11163.9</v>
      </c>
      <c r="F22" s="56">
        <v>0</v>
      </c>
      <c r="G22" s="54">
        <v>11052.3</v>
      </c>
      <c r="H22" s="55">
        <v>111.6</v>
      </c>
      <c r="I22" s="48">
        <f t="shared" ref="I22" si="26">SUM(J22:L22)</f>
        <v>0</v>
      </c>
      <c r="J22" s="48">
        <v>0</v>
      </c>
      <c r="K22" s="51">
        <v>0</v>
      </c>
      <c r="L22" s="51">
        <v>0</v>
      </c>
      <c r="M22" s="48">
        <f t="shared" ref="M22" si="27">SUM(N22:P22)</f>
        <v>0</v>
      </c>
      <c r="N22" s="48">
        <v>0</v>
      </c>
      <c r="O22" s="51">
        <v>0</v>
      </c>
      <c r="P22" s="51">
        <v>0</v>
      </c>
      <c r="Q22" s="48">
        <f t="shared" ref="Q22" si="28">SUM(R22:T22)</f>
        <v>0</v>
      </c>
      <c r="R22" s="48">
        <v>0</v>
      </c>
      <c r="S22" s="51">
        <v>0</v>
      </c>
      <c r="T22" s="51">
        <v>0</v>
      </c>
      <c r="U22" s="20">
        <v>0</v>
      </c>
      <c r="V22" s="20">
        <v>0</v>
      </c>
    </row>
    <row r="23" spans="1:22" s="11" customFormat="1" ht="16.5" hidden="1" customHeight="1" x14ac:dyDescent="0.25">
      <c r="A23" s="5"/>
      <c r="B23" s="67" t="s">
        <v>30</v>
      </c>
      <c r="C23" s="68"/>
      <c r="D23" s="69"/>
      <c r="E23" s="26">
        <f>SUM(E24)</f>
        <v>0</v>
      </c>
      <c r="F23" s="43">
        <v>1186.2</v>
      </c>
      <c r="G23" s="41">
        <v>62.4</v>
      </c>
      <c r="H23" s="42">
        <v>12.6</v>
      </c>
      <c r="I23" s="24">
        <f t="shared" ref="I23:I24" si="29">J23+K23</f>
        <v>0</v>
      </c>
      <c r="J23" s="24">
        <f t="shared" ref="J23:J24" si="30">K23+M23</f>
        <v>0</v>
      </c>
      <c r="K23" s="24">
        <f t="shared" ref="K23:K24" si="31">M23+N23</f>
        <v>0</v>
      </c>
      <c r="L23" s="24"/>
      <c r="M23" s="24">
        <f t="shared" ref="M23:M24" si="32">N23+O23</f>
        <v>0</v>
      </c>
      <c r="N23" s="24">
        <f t="shared" ref="N23:N24" si="33">O23+Q23</f>
        <v>0</v>
      </c>
      <c r="O23" s="24">
        <f t="shared" ref="O23:O24" si="34">Q23+R23</f>
        <v>0</v>
      </c>
      <c r="P23" s="24"/>
      <c r="Q23" s="24">
        <f t="shared" ref="Q23:Q24" si="35">R23+T23</f>
        <v>0</v>
      </c>
      <c r="R23" s="24">
        <f t="shared" ref="R23:R24" si="36">T23+U23</f>
        <v>0</v>
      </c>
      <c r="S23" s="24"/>
      <c r="T23" s="24">
        <f t="shared" ref="T23:T24" si="37">U23+V23</f>
        <v>0</v>
      </c>
      <c r="U23" s="20">
        <v>0</v>
      </c>
      <c r="V23" s="20">
        <v>0</v>
      </c>
    </row>
    <row r="24" spans="1:22" s="11" customFormat="1" ht="31.5" hidden="1" customHeight="1" x14ac:dyDescent="0.25">
      <c r="A24" s="8"/>
      <c r="B24" s="10" t="s">
        <v>31</v>
      </c>
      <c r="C24" s="9" t="s">
        <v>29</v>
      </c>
      <c r="D24" s="9" t="s">
        <v>1</v>
      </c>
      <c r="E24" s="24">
        <f>SUM(F24:J24)</f>
        <v>0</v>
      </c>
      <c r="F24" s="25">
        <v>0</v>
      </c>
      <c r="G24" s="24">
        <v>0</v>
      </c>
      <c r="H24" s="24"/>
      <c r="I24" s="24">
        <f t="shared" si="29"/>
        <v>0</v>
      </c>
      <c r="J24" s="24">
        <f t="shared" si="30"/>
        <v>0</v>
      </c>
      <c r="K24" s="24">
        <f t="shared" si="31"/>
        <v>0</v>
      </c>
      <c r="L24" s="24"/>
      <c r="M24" s="24">
        <f t="shared" si="32"/>
        <v>0</v>
      </c>
      <c r="N24" s="24">
        <f t="shared" si="33"/>
        <v>0</v>
      </c>
      <c r="O24" s="24">
        <f t="shared" si="34"/>
        <v>0</v>
      </c>
      <c r="P24" s="24"/>
      <c r="Q24" s="24">
        <f t="shared" si="35"/>
        <v>0</v>
      </c>
      <c r="R24" s="24">
        <f t="shared" si="36"/>
        <v>0</v>
      </c>
      <c r="S24" s="24"/>
      <c r="T24" s="24">
        <f t="shared" si="37"/>
        <v>0</v>
      </c>
      <c r="U24" s="20">
        <v>0</v>
      </c>
      <c r="V24" s="20">
        <v>0</v>
      </c>
    </row>
    <row r="25" spans="1:22" s="11" customFormat="1" ht="40.5" customHeight="1" x14ac:dyDescent="0.25">
      <c r="A25" s="29" t="s">
        <v>76</v>
      </c>
      <c r="B25" s="66" t="s">
        <v>75</v>
      </c>
      <c r="C25" s="66"/>
      <c r="D25" s="66"/>
      <c r="E25" s="47">
        <f>SUM(E26)</f>
        <v>6221</v>
      </c>
      <c r="F25" s="47">
        <f t="shared" ref="F25:T25" si="38">SUM(F26)</f>
        <v>0</v>
      </c>
      <c r="G25" s="47">
        <f t="shared" si="38"/>
        <v>0</v>
      </c>
      <c r="H25" s="47">
        <f t="shared" si="38"/>
        <v>6221</v>
      </c>
      <c r="I25" s="47">
        <f t="shared" si="38"/>
        <v>0</v>
      </c>
      <c r="J25" s="47">
        <f t="shared" si="38"/>
        <v>0</v>
      </c>
      <c r="K25" s="47">
        <f t="shared" si="38"/>
        <v>0</v>
      </c>
      <c r="L25" s="47">
        <f t="shared" si="38"/>
        <v>0</v>
      </c>
      <c r="M25" s="47">
        <f t="shared" si="38"/>
        <v>0</v>
      </c>
      <c r="N25" s="47">
        <f t="shared" si="38"/>
        <v>0</v>
      </c>
      <c r="O25" s="47">
        <f t="shared" si="38"/>
        <v>0</v>
      </c>
      <c r="P25" s="47">
        <f t="shared" si="38"/>
        <v>0</v>
      </c>
      <c r="Q25" s="47">
        <f t="shared" si="38"/>
        <v>0</v>
      </c>
      <c r="R25" s="47">
        <f t="shared" si="38"/>
        <v>0</v>
      </c>
      <c r="S25" s="47">
        <f t="shared" si="38"/>
        <v>0</v>
      </c>
      <c r="T25" s="47">
        <f t="shared" si="38"/>
        <v>0</v>
      </c>
      <c r="U25" s="59">
        <v>0</v>
      </c>
      <c r="V25" s="59">
        <v>0</v>
      </c>
    </row>
    <row r="26" spans="1:22" s="11" customFormat="1" ht="47.25" x14ac:dyDescent="0.25">
      <c r="A26" s="30" t="s">
        <v>77</v>
      </c>
      <c r="B26" s="35" t="s">
        <v>53</v>
      </c>
      <c r="C26" s="9" t="s">
        <v>8</v>
      </c>
      <c r="D26" s="9" t="s">
        <v>43</v>
      </c>
      <c r="E26" s="48">
        <f>F26+G26+H26</f>
        <v>6221</v>
      </c>
      <c r="F26" s="49">
        <v>0</v>
      </c>
      <c r="G26" s="49">
        <v>0</v>
      </c>
      <c r="H26" s="49">
        <v>6221</v>
      </c>
      <c r="I26" s="48">
        <f t="shared" ref="I26" si="39">SUM(J26:L26)</f>
        <v>0</v>
      </c>
      <c r="J26" s="48">
        <v>0</v>
      </c>
      <c r="K26" s="49">
        <v>0</v>
      </c>
      <c r="L26" s="49">
        <v>0</v>
      </c>
      <c r="M26" s="48">
        <f t="shared" ref="M26" si="40">SUM(N26:P26)</f>
        <v>0</v>
      </c>
      <c r="N26" s="48">
        <v>0</v>
      </c>
      <c r="O26" s="49">
        <v>0</v>
      </c>
      <c r="P26" s="49">
        <v>0</v>
      </c>
      <c r="Q26" s="48">
        <f t="shared" ref="Q26" si="41">SUM(R26:T26)</f>
        <v>0</v>
      </c>
      <c r="R26" s="48">
        <f>N26</f>
        <v>0</v>
      </c>
      <c r="S26" s="51">
        <f>O26</f>
        <v>0</v>
      </c>
      <c r="T26" s="51">
        <f>P26</f>
        <v>0</v>
      </c>
      <c r="U26" s="20">
        <v>0</v>
      </c>
      <c r="V26" s="20">
        <v>0</v>
      </c>
    </row>
    <row r="27" spans="1:22" s="11" customFormat="1" ht="40.5" customHeight="1" x14ac:dyDescent="0.25">
      <c r="A27" s="29" t="s">
        <v>83</v>
      </c>
      <c r="B27" s="66" t="s">
        <v>78</v>
      </c>
      <c r="C27" s="66"/>
      <c r="D27" s="66"/>
      <c r="E27" s="47">
        <f>SUM(E28:E30)</f>
        <v>0</v>
      </c>
      <c r="F27" s="47">
        <f t="shared" ref="F27:T27" si="42">SUM(F28:F30)</f>
        <v>0</v>
      </c>
      <c r="G27" s="47">
        <f t="shared" si="42"/>
        <v>0</v>
      </c>
      <c r="H27" s="47">
        <f t="shared" si="42"/>
        <v>0</v>
      </c>
      <c r="I27" s="47">
        <f t="shared" si="42"/>
        <v>0</v>
      </c>
      <c r="J27" s="47">
        <f t="shared" si="42"/>
        <v>0</v>
      </c>
      <c r="K27" s="47">
        <f t="shared" si="42"/>
        <v>0</v>
      </c>
      <c r="L27" s="47">
        <f t="shared" si="42"/>
        <v>0</v>
      </c>
      <c r="M27" s="47">
        <f t="shared" si="42"/>
        <v>0</v>
      </c>
      <c r="N27" s="47">
        <f t="shared" si="42"/>
        <v>0</v>
      </c>
      <c r="O27" s="47">
        <f t="shared" si="42"/>
        <v>0</v>
      </c>
      <c r="P27" s="47">
        <f t="shared" si="42"/>
        <v>0</v>
      </c>
      <c r="Q27" s="47">
        <f t="shared" si="42"/>
        <v>0</v>
      </c>
      <c r="R27" s="47">
        <f t="shared" si="42"/>
        <v>0</v>
      </c>
      <c r="S27" s="47">
        <f t="shared" si="42"/>
        <v>0</v>
      </c>
      <c r="T27" s="47">
        <f t="shared" si="42"/>
        <v>0</v>
      </c>
      <c r="U27" s="59">
        <v>0</v>
      </c>
      <c r="V27" s="59">
        <v>0</v>
      </c>
    </row>
    <row r="28" spans="1:22" s="11" customFormat="1" ht="157.5" x14ac:dyDescent="0.25">
      <c r="A28" s="30" t="s">
        <v>84</v>
      </c>
      <c r="B28" s="60" t="s">
        <v>79</v>
      </c>
      <c r="C28" s="61" t="s">
        <v>80</v>
      </c>
      <c r="D28" s="9" t="s">
        <v>81</v>
      </c>
      <c r="E28" s="48">
        <f>F28+G28+H28</f>
        <v>0</v>
      </c>
      <c r="F28" s="49">
        <v>0</v>
      </c>
      <c r="G28" s="49">
        <v>0</v>
      </c>
      <c r="H28" s="49">
        <v>0</v>
      </c>
      <c r="I28" s="48">
        <f t="shared" ref="I28:I29" si="43">SUM(J28:L28)</f>
        <v>0</v>
      </c>
      <c r="J28" s="48">
        <v>0</v>
      </c>
      <c r="K28" s="49">
        <v>0</v>
      </c>
      <c r="L28" s="49">
        <v>0</v>
      </c>
      <c r="M28" s="48">
        <f t="shared" ref="M28:M29" si="44">SUM(N28:P28)</f>
        <v>0</v>
      </c>
      <c r="N28" s="48">
        <v>0</v>
      </c>
      <c r="O28" s="49">
        <v>0</v>
      </c>
      <c r="P28" s="49">
        <v>0</v>
      </c>
      <c r="Q28" s="48">
        <f t="shared" ref="Q28:Q29" si="45">SUM(R28:T28)</f>
        <v>0</v>
      </c>
      <c r="R28" s="48">
        <f t="shared" ref="R28:T30" si="46">N28</f>
        <v>0</v>
      </c>
      <c r="S28" s="51">
        <f t="shared" si="46"/>
        <v>0</v>
      </c>
      <c r="T28" s="51">
        <f t="shared" si="46"/>
        <v>0</v>
      </c>
      <c r="U28" s="20">
        <v>0</v>
      </c>
      <c r="V28" s="20">
        <v>0</v>
      </c>
    </row>
    <row r="29" spans="1:22" s="11" customFormat="1" ht="236.25" x14ac:dyDescent="0.25">
      <c r="A29" s="30" t="s">
        <v>85</v>
      </c>
      <c r="B29" s="62" t="s">
        <v>82</v>
      </c>
      <c r="C29" s="61" t="s">
        <v>80</v>
      </c>
      <c r="D29" s="9" t="s">
        <v>43</v>
      </c>
      <c r="E29" s="48">
        <f>F29+G29+H29</f>
        <v>0</v>
      </c>
      <c r="F29" s="49">
        <v>0</v>
      </c>
      <c r="G29" s="49">
        <v>0</v>
      </c>
      <c r="H29" s="49">
        <v>0</v>
      </c>
      <c r="I29" s="48">
        <f t="shared" si="43"/>
        <v>0</v>
      </c>
      <c r="J29" s="48">
        <v>0</v>
      </c>
      <c r="K29" s="49">
        <v>0</v>
      </c>
      <c r="L29" s="49">
        <v>0</v>
      </c>
      <c r="M29" s="48">
        <f t="shared" si="44"/>
        <v>0</v>
      </c>
      <c r="N29" s="48">
        <v>0</v>
      </c>
      <c r="O29" s="49">
        <v>0</v>
      </c>
      <c r="P29" s="49">
        <v>0</v>
      </c>
      <c r="Q29" s="48">
        <f t="shared" si="45"/>
        <v>0</v>
      </c>
      <c r="R29" s="48">
        <f t="shared" si="46"/>
        <v>0</v>
      </c>
      <c r="S29" s="51">
        <f t="shared" si="46"/>
        <v>0</v>
      </c>
      <c r="T29" s="51">
        <f t="shared" si="46"/>
        <v>0</v>
      </c>
      <c r="U29" s="20">
        <v>0</v>
      </c>
      <c r="V29" s="20">
        <v>0</v>
      </c>
    </row>
    <row r="30" spans="1:22" s="11" customFormat="1" ht="129" customHeight="1" x14ac:dyDescent="0.25">
      <c r="A30" s="30" t="s">
        <v>86</v>
      </c>
      <c r="B30" s="62" t="s">
        <v>87</v>
      </c>
      <c r="C30" s="61" t="s">
        <v>8</v>
      </c>
      <c r="D30" s="9" t="s">
        <v>43</v>
      </c>
      <c r="E30" s="48">
        <f>F30+G30+H30</f>
        <v>0</v>
      </c>
      <c r="F30" s="49">
        <v>0</v>
      </c>
      <c r="G30" s="49">
        <v>0</v>
      </c>
      <c r="H30" s="49">
        <v>0</v>
      </c>
      <c r="I30" s="48">
        <f t="shared" ref="I30" si="47">SUM(J30:L30)</f>
        <v>0</v>
      </c>
      <c r="J30" s="48">
        <v>0</v>
      </c>
      <c r="K30" s="49">
        <v>0</v>
      </c>
      <c r="L30" s="49">
        <v>0</v>
      </c>
      <c r="M30" s="48">
        <f t="shared" ref="M30" si="48">SUM(N30:P30)</f>
        <v>0</v>
      </c>
      <c r="N30" s="48">
        <v>0</v>
      </c>
      <c r="O30" s="49">
        <v>0</v>
      </c>
      <c r="P30" s="49">
        <v>0</v>
      </c>
      <c r="Q30" s="48">
        <f t="shared" ref="Q30" si="49">SUM(R30:T30)</f>
        <v>0</v>
      </c>
      <c r="R30" s="48">
        <f t="shared" si="46"/>
        <v>0</v>
      </c>
      <c r="S30" s="51">
        <f t="shared" si="46"/>
        <v>0</v>
      </c>
      <c r="T30" s="51">
        <f t="shared" si="46"/>
        <v>0</v>
      </c>
      <c r="U30" s="20">
        <v>0</v>
      </c>
      <c r="V30" s="20">
        <v>0</v>
      </c>
    </row>
    <row r="31" spans="1:22" ht="16.5" x14ac:dyDescent="0.25">
      <c r="B31" s="22" t="s">
        <v>28</v>
      </c>
      <c r="C31" s="12"/>
      <c r="D31" s="12"/>
      <c r="E31" s="57">
        <f>E10+E6+E25+E27</f>
        <v>59995.7</v>
      </c>
      <c r="F31" s="57">
        <f t="shared" ref="F31:T31" si="50">F10+F6+F25+F27</f>
        <v>29139.599999999999</v>
      </c>
      <c r="G31" s="57">
        <f t="shared" si="50"/>
        <v>24196.5</v>
      </c>
      <c r="H31" s="57">
        <f t="shared" si="50"/>
        <v>6659.6</v>
      </c>
      <c r="I31" s="57">
        <f t="shared" si="50"/>
        <v>1667.6000000000001</v>
      </c>
      <c r="J31" s="57">
        <f t="shared" si="50"/>
        <v>0</v>
      </c>
      <c r="K31" s="57">
        <f t="shared" si="50"/>
        <v>1650.9</v>
      </c>
      <c r="L31" s="57">
        <f t="shared" si="50"/>
        <v>16.7</v>
      </c>
      <c r="M31" s="57">
        <f t="shared" si="50"/>
        <v>1980.7</v>
      </c>
      <c r="N31" s="57">
        <f t="shared" si="50"/>
        <v>0</v>
      </c>
      <c r="O31" s="57">
        <f t="shared" si="50"/>
        <v>1650.9</v>
      </c>
      <c r="P31" s="57">
        <f t="shared" si="50"/>
        <v>329.8</v>
      </c>
      <c r="Q31" s="57">
        <f t="shared" si="50"/>
        <v>1980.7</v>
      </c>
      <c r="R31" s="57">
        <f t="shared" si="50"/>
        <v>0</v>
      </c>
      <c r="S31" s="57">
        <f t="shared" si="50"/>
        <v>1650.9</v>
      </c>
      <c r="T31" s="57">
        <f t="shared" si="50"/>
        <v>329.8</v>
      </c>
      <c r="U31" s="58">
        <f>M31/I31</f>
        <v>1.1877548572799232</v>
      </c>
      <c r="V31" s="58">
        <f t="shared" ref="V31" si="51">Q31/I31</f>
        <v>1.1877548572799232</v>
      </c>
    </row>
    <row r="33" spans="5:13" x14ac:dyDescent="0.25">
      <c r="E33" s="19"/>
      <c r="G33" s="19"/>
      <c r="I33" s="91">
        <f>'[2]без учета счетов бюджета'!$N$99</f>
        <v>1650900</v>
      </c>
      <c r="M33" s="92">
        <f>'[2]без учета счетов бюджета'!$AH$99</f>
        <v>1650900</v>
      </c>
    </row>
    <row r="34" spans="5:13" x14ac:dyDescent="0.25">
      <c r="E34" s="91">
        <f>'[2]без учета счетов бюджета'!$W$99</f>
        <v>53336100</v>
      </c>
      <c r="M34" s="93"/>
    </row>
    <row r="35" spans="5:13" x14ac:dyDescent="0.25">
      <c r="M35" s="93">
        <f>M33/1000-M31</f>
        <v>-329.79999999999995</v>
      </c>
    </row>
    <row r="36" spans="5:13" x14ac:dyDescent="0.25">
      <c r="E36" s="3">
        <f>E34/1000-E31</f>
        <v>-6659.5999999999985</v>
      </c>
      <c r="I36" s="3">
        <f>I33/1000-I31</f>
        <v>-16.700000000000045</v>
      </c>
    </row>
    <row r="57" ht="30.75" customHeight="1" x14ac:dyDescent="0.25"/>
    <row r="59" ht="18.75" customHeight="1" x14ac:dyDescent="0.25"/>
    <row r="60" ht="18.75" customHeight="1" x14ac:dyDescent="0.25"/>
    <row r="63" ht="18.75" customHeight="1" x14ac:dyDescent="0.25"/>
    <row r="65" ht="18.75" customHeight="1" x14ac:dyDescent="0.25"/>
    <row r="66" ht="18.75" customHeight="1" x14ac:dyDescent="0.25"/>
  </sheetData>
  <mergeCells count="17"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  <mergeCell ref="B6:D6"/>
    <mergeCell ref="B10:D10"/>
    <mergeCell ref="B25:D25"/>
    <mergeCell ref="B27:D27"/>
    <mergeCell ref="B23:D23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"/>
  <sheetViews>
    <sheetView view="pageBreakPreview" zoomScale="90" zoomScaleNormal="100" zoomScaleSheetLayoutView="90" workbookViewId="0">
      <selection activeCell="I19" sqref="I19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ht="24" customHeight="1" x14ac:dyDescent="0.25">
      <c r="A2" s="88" t="s">
        <v>71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24" customHeight="1" x14ac:dyDescent="0.25">
      <c r="A3" s="84" t="s">
        <v>11</v>
      </c>
      <c r="B3" s="84" t="s">
        <v>12</v>
      </c>
      <c r="C3" s="89" t="s">
        <v>13</v>
      </c>
      <c r="D3" s="90"/>
      <c r="E3" s="84" t="s">
        <v>14</v>
      </c>
      <c r="F3" s="84" t="s">
        <v>15</v>
      </c>
      <c r="G3" s="84" t="s">
        <v>16</v>
      </c>
      <c r="H3" s="84" t="s">
        <v>17</v>
      </c>
      <c r="I3" s="81" t="s">
        <v>69</v>
      </c>
      <c r="J3" s="81" t="s">
        <v>18</v>
      </c>
      <c r="K3" s="84" t="s">
        <v>19</v>
      </c>
      <c r="L3" s="84"/>
      <c r="M3" s="84"/>
    </row>
    <row r="4" spans="1:13" ht="15" customHeight="1" x14ac:dyDescent="0.25">
      <c r="A4" s="84"/>
      <c r="B4" s="84"/>
      <c r="C4" s="81" t="s">
        <v>20</v>
      </c>
      <c r="D4" s="81" t="s">
        <v>21</v>
      </c>
      <c r="E4" s="84"/>
      <c r="F4" s="84"/>
      <c r="G4" s="84"/>
      <c r="H4" s="84"/>
      <c r="I4" s="82"/>
      <c r="J4" s="82"/>
      <c r="K4" s="84" t="s">
        <v>22</v>
      </c>
      <c r="L4" s="81" t="s">
        <v>23</v>
      </c>
      <c r="M4" s="84" t="s">
        <v>24</v>
      </c>
    </row>
    <row r="5" spans="1:13" ht="31.5" customHeight="1" x14ac:dyDescent="0.25">
      <c r="A5" s="84"/>
      <c r="B5" s="84"/>
      <c r="C5" s="83"/>
      <c r="D5" s="83"/>
      <c r="E5" s="84"/>
      <c r="F5" s="84"/>
      <c r="G5" s="84"/>
      <c r="H5" s="84"/>
      <c r="I5" s="83"/>
      <c r="J5" s="83"/>
      <c r="K5" s="84"/>
      <c r="L5" s="83"/>
      <c r="M5" s="84"/>
    </row>
    <row r="6" spans="1:13" x14ac:dyDescent="0.25">
      <c r="A6" s="27">
        <v>1</v>
      </c>
      <c r="B6" s="27">
        <v>2</v>
      </c>
      <c r="C6" s="27">
        <f>B6+1</f>
        <v>3</v>
      </c>
      <c r="D6" s="27">
        <f t="shared" ref="D6:K6" si="0">C6+1</f>
        <v>4</v>
      </c>
      <c r="E6" s="27">
        <v>3</v>
      </c>
      <c r="F6" s="27">
        <f t="shared" si="0"/>
        <v>4</v>
      </c>
      <c r="G6" s="27">
        <f t="shared" si="0"/>
        <v>5</v>
      </c>
      <c r="H6" s="27">
        <f t="shared" si="0"/>
        <v>6</v>
      </c>
      <c r="I6" s="27">
        <f t="shared" si="0"/>
        <v>7</v>
      </c>
      <c r="J6" s="27">
        <f t="shared" si="0"/>
        <v>8</v>
      </c>
      <c r="K6" s="27">
        <f t="shared" si="0"/>
        <v>9</v>
      </c>
      <c r="L6" s="27">
        <v>10</v>
      </c>
      <c r="M6" s="27">
        <v>11</v>
      </c>
    </row>
    <row r="7" spans="1:13" s="7" customFormat="1" ht="24" customHeight="1" x14ac:dyDescent="0.25">
      <c r="A7" s="36">
        <v>1</v>
      </c>
      <c r="B7" s="94" t="s">
        <v>88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</row>
    <row r="8" spans="1:13" s="7" customFormat="1" ht="84" customHeight="1" x14ac:dyDescent="0.25">
      <c r="A8" s="36" t="s">
        <v>91</v>
      </c>
      <c r="B8" s="33" t="str">
        <f>'Подпрограмма 2'!B8</f>
        <v>Разработка проектной  документации на строительство ДЭС в составе действующих ветроэлектрических установок п. Амдерма</v>
      </c>
      <c r="C8" s="6"/>
      <c r="D8" s="6"/>
      <c r="E8" s="44" t="s">
        <v>46</v>
      </c>
      <c r="F8" s="44" t="s">
        <v>47</v>
      </c>
      <c r="G8" s="9" t="s">
        <v>1</v>
      </c>
      <c r="H8" s="45">
        <v>44957</v>
      </c>
      <c r="I8" s="46">
        <v>7437000</v>
      </c>
      <c r="J8" s="2"/>
      <c r="K8" s="17">
        <f>M8</f>
        <v>0</v>
      </c>
      <c r="L8" s="17"/>
      <c r="M8" s="18">
        <f>'Подпрограмма 2'!M8</f>
        <v>0</v>
      </c>
    </row>
    <row r="9" spans="1:13" s="7" customFormat="1" ht="84" customHeight="1" x14ac:dyDescent="0.25">
      <c r="A9" s="36" t="s">
        <v>92</v>
      </c>
      <c r="B9" s="33" t="s">
        <v>32</v>
      </c>
      <c r="C9" s="6"/>
      <c r="D9" s="6"/>
      <c r="E9" s="64" t="s">
        <v>89</v>
      </c>
      <c r="F9" s="65" t="s">
        <v>47</v>
      </c>
      <c r="G9" s="9" t="s">
        <v>1</v>
      </c>
      <c r="H9" s="45">
        <v>44286</v>
      </c>
      <c r="I9" s="46">
        <v>1800000</v>
      </c>
      <c r="J9" s="2"/>
      <c r="K9" s="17"/>
      <c r="L9" s="17"/>
      <c r="M9" s="18"/>
    </row>
    <row r="10" spans="1:13" s="7" customFormat="1" ht="37.5" customHeight="1" x14ac:dyDescent="0.25">
      <c r="A10" s="36">
        <v>2</v>
      </c>
      <c r="B10" s="94" t="s">
        <v>90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6"/>
    </row>
    <row r="11" spans="1:13" s="7" customFormat="1" ht="66" customHeight="1" x14ac:dyDescent="0.25">
      <c r="A11" s="36" t="s">
        <v>93</v>
      </c>
      <c r="B11" s="97" t="s">
        <v>74</v>
      </c>
      <c r="C11" s="97"/>
      <c r="D11" s="97"/>
      <c r="E11" s="33" t="s">
        <v>95</v>
      </c>
      <c r="F11" s="33" t="s">
        <v>96</v>
      </c>
      <c r="G11" s="33" t="s">
        <v>70</v>
      </c>
      <c r="H11" s="98">
        <v>45184</v>
      </c>
      <c r="I11" s="99">
        <v>11163900</v>
      </c>
      <c r="J11" s="33"/>
      <c r="K11" s="33"/>
      <c r="L11" s="33"/>
      <c r="M11" s="33"/>
    </row>
    <row r="12" spans="1:13" s="7" customFormat="1" ht="49.5" customHeight="1" x14ac:dyDescent="0.25">
      <c r="A12" s="36" t="s">
        <v>94</v>
      </c>
      <c r="B12" s="37" t="str">
        <f>'Подпрограмма 2'!B11</f>
        <v>Монтаж и пуско-наладочные работы транспортабельного теплогенератора ТТГ(ж) в с. Несь</v>
      </c>
      <c r="C12" s="38"/>
      <c r="D12" s="6"/>
      <c r="E12" s="85" t="s">
        <v>70</v>
      </c>
      <c r="F12" s="86"/>
      <c r="G12" s="87"/>
      <c r="H12" s="45">
        <v>45017</v>
      </c>
      <c r="I12" s="14">
        <v>1980720.09</v>
      </c>
      <c r="J12" s="15"/>
      <c r="K12" s="17">
        <f>M12</f>
        <v>1980.7</v>
      </c>
      <c r="L12" s="16"/>
      <c r="M12" s="16">
        <f>'Подпрограмма 2'!M11</f>
        <v>1980.7</v>
      </c>
    </row>
    <row r="13" spans="1:13" ht="15" customHeight="1" x14ac:dyDescent="0.25">
      <c r="A13" s="78" t="s">
        <v>25</v>
      </c>
      <c r="B13" s="79"/>
      <c r="C13" s="79"/>
      <c r="D13" s="79"/>
      <c r="E13" s="79"/>
      <c r="F13" s="79"/>
      <c r="G13" s="79"/>
      <c r="H13" s="79"/>
      <c r="I13" s="80"/>
      <c r="J13" s="4">
        <f>SUM(J12:J12)</f>
        <v>0</v>
      </c>
      <c r="K13" s="4">
        <f>SUM(K8:K12)</f>
        <v>1980.7</v>
      </c>
      <c r="L13" s="4">
        <f>SUM(L8:L12)</f>
        <v>0</v>
      </c>
      <c r="M13" s="4">
        <f>SUM(M8:M12)</f>
        <v>1980.7</v>
      </c>
    </row>
  </sheetData>
  <mergeCells count="21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3:I13"/>
    <mergeCell ref="J3:J5"/>
    <mergeCell ref="K3:M3"/>
    <mergeCell ref="C4:C5"/>
    <mergeCell ref="D4:D5"/>
    <mergeCell ref="K4:K5"/>
    <mergeCell ref="L4:L5"/>
    <mergeCell ref="M4:M5"/>
    <mergeCell ref="E12:G12"/>
    <mergeCell ref="B7:M7"/>
    <mergeCell ref="B10:M10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Горячевская Ирина Павловна</cp:lastModifiedBy>
  <cp:lastPrinted>2023-07-24T11:25:53Z</cp:lastPrinted>
  <dcterms:created xsi:type="dcterms:W3CDTF">2015-07-01T06:08:23Z</dcterms:created>
  <dcterms:modified xsi:type="dcterms:W3CDTF">2023-07-24T12:19:59Z</dcterms:modified>
</cp:coreProperties>
</file>