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(2)'!$A$1:$N$16</definedName>
    <definedName name="Z_676C7EBD_E16D_4DD0_B42E_F8075547C9A3_.wvu.PrintArea" localSheetId="1" hidden="1">'Подпрограмма 3 (2)'!$A$1:$N$16</definedName>
    <definedName name="Z_79A8BF50_58E9_46AC_AFD7_D75F740A8CFE_.wvu.PrintArea" localSheetId="1" hidden="1">'Подпрограмма 3 (2)'!$A$1:$N$16</definedName>
    <definedName name="Z_F75B3EC3_CC43_4B33_913D_5D7444E65C48_.wvu.PrintArea" localSheetId="1" hidden="1">'Подпрограмма 3 (2)'!$A$1:$N$16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3'!$A$1:$V$35</definedName>
    <definedName name="_xlnm.Print_Area" localSheetId="1">'Подпрограмма 3 (2)'!$A$1:$M$16</definedName>
  </definedNames>
  <calcPr calcId="162913"/>
</workbook>
</file>

<file path=xl/calcChain.xml><?xml version="1.0" encoding="utf-8"?>
<calcChain xmlns="http://schemas.openxmlformats.org/spreadsheetml/2006/main">
  <c r="V35" i="8" l="1"/>
  <c r="U35" i="8"/>
  <c r="V14" i="8" l="1"/>
  <c r="U14" i="8"/>
  <c r="T14" i="8"/>
  <c r="K15" i="17" l="1"/>
  <c r="M15" i="17"/>
  <c r="K14" i="17"/>
  <c r="M14" i="17"/>
  <c r="S10" i="8"/>
  <c r="S35" i="8"/>
  <c r="U34" i="8" l="1"/>
  <c r="U33" i="8"/>
  <c r="V34" i="8"/>
  <c r="V33" i="8"/>
  <c r="G35" i="8"/>
  <c r="G6" i="8"/>
  <c r="G10" i="8"/>
  <c r="Q34" i="8"/>
  <c r="Q33" i="8"/>
  <c r="S33" i="8"/>
  <c r="S34" i="8"/>
  <c r="M9" i="17" l="1"/>
  <c r="K9" i="17" s="1"/>
  <c r="V11" i="8" l="1"/>
  <c r="U11" i="8"/>
  <c r="M11" i="8"/>
  <c r="Q11" i="8"/>
  <c r="S11" i="8"/>
  <c r="F10" i="8"/>
  <c r="H10" i="8"/>
  <c r="J10" i="8"/>
  <c r="K10" i="8"/>
  <c r="L10" i="8"/>
  <c r="N10" i="8"/>
  <c r="O10" i="8"/>
  <c r="P10" i="8"/>
  <c r="R10" i="8"/>
  <c r="T10" i="8"/>
  <c r="M34" i="8"/>
  <c r="I34" i="8"/>
  <c r="E34" i="8"/>
  <c r="M33" i="8"/>
  <c r="I33" i="8"/>
  <c r="E33" i="8"/>
  <c r="M32" i="8"/>
  <c r="I32" i="8"/>
  <c r="E32" i="8"/>
  <c r="M31" i="8"/>
  <c r="I31" i="8"/>
  <c r="E31" i="8"/>
  <c r="M30" i="8"/>
  <c r="I30" i="8"/>
  <c r="E30" i="8"/>
  <c r="M29" i="8"/>
  <c r="I29" i="8"/>
  <c r="E29" i="8"/>
  <c r="M28" i="8"/>
  <c r="I28" i="8"/>
  <c r="E28" i="8"/>
  <c r="M27" i="8"/>
  <c r="I27" i="8"/>
  <c r="E27" i="8"/>
  <c r="M26" i="8"/>
  <c r="I26" i="8"/>
  <c r="E26" i="8"/>
  <c r="M25" i="8"/>
  <c r="I25" i="8"/>
  <c r="E25" i="8"/>
  <c r="M24" i="8"/>
  <c r="I24" i="8"/>
  <c r="E24" i="8"/>
  <c r="M23" i="8"/>
  <c r="I23" i="8"/>
  <c r="E23" i="8"/>
  <c r="E10" i="8" l="1"/>
  <c r="L16" i="17"/>
  <c r="J16" i="17" l="1"/>
  <c r="E17" i="8" l="1"/>
  <c r="I17" i="8"/>
  <c r="M17" i="8"/>
  <c r="E18" i="8"/>
  <c r="I18" i="8"/>
  <c r="M18" i="8"/>
  <c r="E19" i="8"/>
  <c r="I19" i="8"/>
  <c r="M19" i="8"/>
  <c r="E20" i="8"/>
  <c r="I20" i="8"/>
  <c r="M20" i="8"/>
  <c r="E21" i="8"/>
  <c r="I21" i="8"/>
  <c r="M21" i="8"/>
  <c r="E22" i="8"/>
  <c r="I22" i="8"/>
  <c r="M22" i="8"/>
  <c r="M12" i="8" l="1"/>
  <c r="M10" i="17" s="1"/>
  <c r="M13" i="8"/>
  <c r="M14" i="8"/>
  <c r="M11" i="17" s="1"/>
  <c r="M15" i="8"/>
  <c r="M13" i="17" s="1"/>
  <c r="K13" i="17" s="1"/>
  <c r="M16" i="8"/>
  <c r="M12" i="17" s="1"/>
  <c r="K12" i="17" s="1"/>
  <c r="S14" i="8"/>
  <c r="I11" i="8"/>
  <c r="I10" i="8" s="1"/>
  <c r="I12" i="8"/>
  <c r="I13" i="8"/>
  <c r="I14" i="8"/>
  <c r="I15" i="8"/>
  <c r="I16" i="8"/>
  <c r="E15" i="8"/>
  <c r="E16" i="8"/>
  <c r="M9" i="8"/>
  <c r="F6" i="8"/>
  <c r="H6" i="8"/>
  <c r="J6" i="8"/>
  <c r="K6" i="8"/>
  <c r="L6" i="8"/>
  <c r="N6" i="8"/>
  <c r="O6" i="8"/>
  <c r="P6" i="8"/>
  <c r="R6" i="8"/>
  <c r="T6" i="8"/>
  <c r="K11" i="17" l="1"/>
  <c r="K16" i="17" s="1"/>
  <c r="M16" i="17"/>
  <c r="Q14" i="8"/>
  <c r="Q10" i="8" s="1"/>
  <c r="V10" i="8" s="1"/>
  <c r="M10" i="8"/>
  <c r="U10" i="8" s="1"/>
  <c r="K10" i="17"/>
  <c r="M8" i="8" l="1"/>
  <c r="M8" i="17" s="1"/>
  <c r="S8" i="8"/>
  <c r="Q8" i="8" s="1"/>
  <c r="S9" i="8"/>
  <c r="Q9" i="8" s="1"/>
  <c r="I8" i="8"/>
  <c r="I9" i="8"/>
  <c r="I7" i="8"/>
  <c r="S7" i="8"/>
  <c r="M7" i="8"/>
  <c r="E9" i="8"/>
  <c r="M6" i="8" l="1"/>
  <c r="M7" i="17"/>
  <c r="U7" i="8"/>
  <c r="S6" i="8"/>
  <c r="Q7" i="8"/>
  <c r="I6" i="8"/>
  <c r="K8" i="17"/>
  <c r="K4" i="8"/>
  <c r="O4" i="8" s="1"/>
  <c r="S4" i="8" s="1"/>
  <c r="E13" i="8"/>
  <c r="E14" i="8"/>
  <c r="Q6" i="8" l="1"/>
  <c r="V7" i="8"/>
  <c r="J35" i="8"/>
  <c r="K35" i="8"/>
  <c r="R35" i="8"/>
  <c r="M35" i="8" l="1"/>
  <c r="I35" i="8"/>
  <c r="V6" i="8"/>
  <c r="U6" i="8"/>
  <c r="Q35" i="8"/>
  <c r="T35" i="8"/>
  <c r="P35" i="8"/>
  <c r="L35" i="8"/>
  <c r="H35" i="8"/>
  <c r="O35" i="8"/>
  <c r="N35" i="8"/>
  <c r="F35" i="8"/>
  <c r="E7" i="8"/>
  <c r="E8" i="8" l="1"/>
  <c r="E6" i="8" s="1"/>
  <c r="E11" i="8"/>
  <c r="E12" i="8"/>
  <c r="K7" i="17" l="1"/>
  <c r="E35" i="8"/>
  <c r="A2" i="17" l="1"/>
  <c r="C6" i="17" l="1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<sst xmlns="http://schemas.openxmlformats.org/spreadsheetml/2006/main" count="235" uniqueCount="117">
  <si>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</si>
  <si>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</si>
  <si>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</si>
  <si>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</si>
  <si>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</si>
  <si>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</si>
  <si>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</si>
  <si>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</si>
  <si>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</si>
  <si>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</si>
  <si>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</si>
  <si>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</si>
  <si>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</si>
  <si>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</si>
  <si>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</si>
  <si>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</si>
  <si>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</si>
  <si>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</si>
  <si>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</si>
  <si>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</si>
  <si>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</si>
  <si>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</si>
  <si>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</si>
  <si>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</si>
  <si>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</si>
  <si>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</si>
  <si>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</si>
  <si>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</si>
  <si>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</si>
  <si>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</si>
  <si>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</si>
  <si>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</si>
  <si>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</si>
  <si>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</si>
  <si>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</si>
  <si>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</si>
  <si>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</si>
  <si>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</si>
  <si>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</si>
  <si>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</si>
  <si>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</si>
  <si>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</si>
  <si>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</si>
  <si>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</si>
  <si>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Итого:</t>
  </si>
  <si>
    <t>районный бюджет</t>
  </si>
  <si>
    <t>1.3</t>
  </si>
  <si>
    <t>Поиск и оценка подземных вод в с. Несь Ненецкого АО</t>
  </si>
  <si>
    <t>2.8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</si>
  <si>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</si>
  <si>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МКУ ЗР "Северное"</t>
  </si>
  <si>
    <t>2.9</t>
  </si>
  <si>
    <t>Цена по контракту, руб.</t>
  </si>
  <si>
    <t>ООО «Севергеолдобыча-Сервис»</t>
  </si>
  <si>
    <t>План на 2024 год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</si>
  <si>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 д. Тошвиска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</si>
  <si>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</si>
  <si>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</si>
  <si>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</si>
  <si>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Поставка, монтаж и пуско-наладочные работы БВПУ в д. Вижас Сельского поселения «Омский сельсовет» ЗР НАО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</si>
  <si>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</si>
  <si>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</si>
  <si>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2.10</t>
  </si>
  <si>
    <t>2.11</t>
  </si>
  <si>
    <t>2.12</t>
  </si>
  <si>
    <t>Строительство водопроводной сети в д. Лабожское Сельского поселения «Великовисочный сельсовет» ЗР НАО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</si>
  <si>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</si>
  <si>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</si>
  <si>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</si>
  <si>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дренажной линии БВПУ в д. Андег</t>
  </si>
  <si>
    <t>Капитальный ремонт подводящей сети и дренажной линии БВПУ в п. Нельмин-Нос</t>
  </si>
  <si>
    <t>ФБУЗ "Центр гигиены и эпидемиологии"</t>
  </si>
  <si>
    <t>ФБУЗ "ЦЕНТР ГИГИЕНЫ И ЭПИДЕМИОЛОГИИ В АРХАНГЕЛЬСКОЙ ОБЛАСТИ И НЕНЕЦКОМ АВТОНОМНОМ ОКРУГЕ"</t>
  </si>
  <si>
    <t>№ 01-15-7/15 
от 25.01.2022</t>
  </si>
  <si>
    <t>Поставка, монтаж и пуско-наладочные работы БВПУ в д. Вижас СП «Омский сельсовет» 
ЗР НАО</t>
  </si>
  <si>
    <t>Ремонтно-восстановительные работы, транспортировка, установка, обвязка и пуско-наладочные работы БВПУ 
в д. Пылемец Сельского поселения «Великовисочный сельсовет» ЗР НАО</t>
  </si>
  <si>
    <t>ООО "ДДП ГРУПП"</t>
  </si>
  <si>
    <t>ООО "ТОРГОВЫЙ ДОМ СЕВЕРНАЯ ЭНЕРГИЯ"</t>
  </si>
  <si>
    <t>Контракт № 85/2024 от 18.03.2024
на выполнение ремонтно-восстановительных работ на БВПУ (Блочно-модульная водоподготовительная установка) в д. Пылемец</t>
  </si>
  <si>
    <t>Общество с ограниченной ответственностью 
«ДДП ГРУПП»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</si>
  <si>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</si>
  <si>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</si>
  <si>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</si>
  <si>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</si>
  <si>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</si>
  <si>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</si>
  <si>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</si>
  <si>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</si>
  <si>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</si>
  <si>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</si>
  <si>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</si>
  <si>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</si>
  <si>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№ 0184300000412000378-0071785-02 от 29.12.2012</t>
  </si>
  <si>
    <t>ЗАО «СПИНОКС»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</si>
  <si>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</si>
  <si>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</si>
  <si>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</si>
  <si>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</si>
  <si>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</si>
  <si>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</si>
  <si>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</si>
  <si>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</si>
  <si>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</si>
  <si>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</si>
  <si>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</si>
  <si>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</si>
  <si>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по состоянию на 01 октября 2024  года (с начала года нарастающим итогом)</t>
  </si>
  <si>
    <t>План на 01.10.2024</t>
  </si>
  <si>
    <t>№ 01-15-20/23 от 17.04.2023</t>
  </si>
  <si>
    <t>№ 01-15-11/24 от 04.03.2024</t>
  </si>
  <si>
    <t>№ 128/2023 от 18.12.2023</t>
  </si>
  <si>
    <t>№ 98/2024 от 29.03.2024</t>
  </si>
  <si>
    <t>№ 50 от 13.09.2024</t>
  </si>
  <si>
    <t>ФБУ "Территориальный фонд геологической информации по Северо-Западному федеральному округу"</t>
  </si>
  <si>
    <t>№ 47 от 13.09.2024</t>
  </si>
  <si>
    <t>% фактического исполнения средств районного бюджета в отчетном периоде по отношению к графе 11</t>
  </si>
  <si>
    <t>% кассового исполнения средств районного бюджета в отчетном периоде по отношению к графе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</si>
</sst>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  <numFmt numFmtId="169" formatCode="_-* #,##0.0\ _₽_-;\-* #,##0.0\ _₽_-;_-* &quot;-&quot;??\ _₽_-;_-@_-"/>
    <numFmt numFmtId="170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/>
    <xf numFmtId="0" fontId="9" fillId="0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169" fontId="9" fillId="0" borderId="1" xfId="6" applyNumberFormat="1" applyFont="1" applyBorder="1" applyAlignment="1">
      <alignment horizontal="right" vertical="center" wrapText="1"/>
    </xf>
    <xf numFmtId="169" fontId="9" fillId="0" borderId="7" xfId="6" applyNumberFormat="1" applyFont="1" applyBorder="1" applyAlignment="1">
      <alignment horizontal="right" vertical="center" wrapText="1"/>
    </xf>
    <xf numFmtId="166" fontId="10" fillId="0" borderId="1" xfId="0" applyNumberFormat="1" applyFont="1" applyFill="1" applyBorder="1" applyAlignment="1">
      <alignment horizontal="right" vertical="center" wrapText="1"/>
    </xf>
    <xf numFmtId="168" fontId="13" fillId="0" borderId="1" xfId="0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/>
    </xf>
    <xf numFmtId="168" fontId="9" fillId="0" borderId="1" xfId="0" applyNumberFormat="1" applyFont="1" applyFill="1" applyBorder="1" applyAlignment="1">
      <alignment horizontal="right" vertical="center"/>
    </xf>
    <xf numFmtId="165" fontId="13" fillId="0" borderId="1" xfId="2" applyNumberFormat="1" applyFont="1" applyFill="1" applyBorder="1" applyAlignment="1">
      <alignment horizontal="right" vertical="center" wrapText="1"/>
    </xf>
    <xf numFmtId="167" fontId="9" fillId="0" borderId="1" xfId="2" applyNumberFormat="1" applyFont="1" applyFill="1" applyBorder="1" applyAlignment="1">
      <alignment horizontal="right" vertical="center" wrapText="1"/>
    </xf>
    <xf numFmtId="166" fontId="8" fillId="3" borderId="1" xfId="0" applyNumberFormat="1" applyFont="1" applyFill="1" applyBorder="1" applyAlignment="1">
      <alignment horizontal="right" vertical="center" wrapText="1"/>
    </xf>
    <xf numFmtId="166" fontId="9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right" vertical="center"/>
    </xf>
    <xf numFmtId="167" fontId="11" fillId="0" borderId="1" xfId="6" applyNumberFormat="1" applyFont="1" applyFill="1" applyBorder="1" applyAlignment="1">
      <alignment vertical="center" wrapText="1"/>
    </xf>
    <xf numFmtId="49" fontId="11" fillId="0" borderId="1" xfId="6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167" fontId="11" fillId="0" borderId="1" xfId="6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170" fontId="10" fillId="0" borderId="1" xfId="0" applyNumberFormat="1" applyFont="1" applyFill="1" applyBorder="1" applyAlignment="1">
      <alignment horizontal="right" vertical="center" wrapText="1"/>
    </xf>
    <xf numFmtId="170" fontId="8" fillId="0" borderId="1" xfId="0" applyNumberFormat="1" applyFont="1" applyFill="1" applyBorder="1" applyAlignment="1">
      <alignment horizontal="right" vertical="center" wrapText="1"/>
    </xf>
    <xf numFmtId="170" fontId="5" fillId="0" borderId="1" xfId="0" applyNumberFormat="1" applyFont="1" applyFill="1" applyBorder="1" applyAlignment="1">
      <alignment horizontal="right" vertical="center"/>
    </xf>
    <xf numFmtId="170" fontId="8" fillId="3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2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35"/>
  <sheetViews>
    <sheetView tabSelected="1" view="pageBreakPreview" topLeftCell="A19" zoomScale="55" zoomScaleNormal="90" zoomScaleSheetLayoutView="55" workbookViewId="0">
      <selection activeCell="E14" sqref="E14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7.7109375" style="1" customWidth="1"/>
    <col min="5" max="11" width="16.85546875" style="1" customWidth="1"/>
    <col min="12" max="12" width="18.5703125" style="1" customWidth="1"/>
    <col min="13" max="13" width="14.85546875" style="1" customWidth="1"/>
    <col min="14" max="14" width="15.28515625" style="1" customWidth="1"/>
    <col min="15" max="15" width="16.42578125" style="1" customWidth="1"/>
    <col min="16" max="16" width="19" style="1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x14ac:dyDescent="0.25">
      <c r="A1" s="55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 x14ac:dyDescent="0.25">
      <c r="A2" s="56" t="s">
        <v>106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7"/>
    </row>
    <row r="3" spans="1:22" s="2" customFormat="1" x14ac:dyDescent="0.25">
      <c r="A3" s="58" t="s">
        <v>8</v>
      </c>
      <c r="B3" s="58" t="s">
        <v>6</v>
      </c>
      <c r="C3" s="58" t="s">
        <v>1</v>
      </c>
      <c r="D3" s="58" t="s">
        <v>7</v>
      </c>
      <c r="E3" s="59" t="s">
        <v>54</v>
      </c>
      <c r="F3" s="60"/>
      <c r="G3" s="60"/>
      <c r="H3" s="61"/>
      <c r="I3" s="59" t="s">
        <v>107</v>
      </c>
      <c r="J3" s="60"/>
      <c r="K3" s="60"/>
      <c r="L3" s="61"/>
      <c r="M3" s="59" t="s">
        <v>2</v>
      </c>
      <c r="N3" s="60"/>
      <c r="O3" s="60"/>
      <c r="P3" s="61"/>
      <c r="Q3" s="59" t="s">
        <v>3</v>
      </c>
      <c r="R3" s="60"/>
      <c r="S3" s="60"/>
      <c r="T3" s="61"/>
      <c r="U3" s="58" t="s">
        <v>116</v>
      </c>
      <c r="V3" s="58" t="s">
        <v>115</v>
      </c>
    </row>
    <row r="4" spans="1:22" s="2" customFormat="1" ht="76.5" customHeight="1" x14ac:dyDescent="0.25">
      <c r="A4" s="58"/>
      <c r="B4" s="58"/>
      <c r="C4" s="58"/>
      <c r="D4" s="58"/>
      <c r="E4" s="13" t="s">
        <v>0</v>
      </c>
      <c r="F4" s="13" t="s">
        <v>4</v>
      </c>
      <c r="G4" s="13" t="s">
        <v>45</v>
      </c>
      <c r="H4" s="13" t="s">
        <v>30</v>
      </c>
      <c r="I4" s="13" t="s">
        <v>0</v>
      </c>
      <c r="J4" s="13" t="s">
        <v>4</v>
      </c>
      <c r="K4" s="13" t="str">
        <f>G4</f>
        <v>районный бюджет</v>
      </c>
      <c r="L4" s="13" t="s">
        <v>30</v>
      </c>
      <c r="M4" s="13" t="s">
        <v>0</v>
      </c>
      <c r="N4" s="13" t="s">
        <v>4</v>
      </c>
      <c r="O4" s="13" t="str">
        <f>K4</f>
        <v>районный бюджет</v>
      </c>
      <c r="P4" s="13" t="s">
        <v>30</v>
      </c>
      <c r="Q4" s="13" t="s">
        <v>0</v>
      </c>
      <c r="R4" s="13" t="s">
        <v>4</v>
      </c>
      <c r="S4" s="13" t="str">
        <f>O4</f>
        <v>районный бюджет</v>
      </c>
      <c r="T4" s="13" t="s">
        <v>30</v>
      </c>
      <c r="U4" s="58"/>
      <c r="V4" s="58"/>
    </row>
    <row r="5" spans="1:22" s="2" customFormat="1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  <c r="P5" s="13">
        <v>16</v>
      </c>
      <c r="Q5" s="13">
        <v>17</v>
      </c>
      <c r="R5" s="13">
        <v>18</v>
      </c>
      <c r="S5" s="13">
        <v>19</v>
      </c>
      <c r="T5" s="13">
        <v>20</v>
      </c>
      <c r="U5" s="13">
        <v>21</v>
      </c>
      <c r="V5" s="13">
        <v>22</v>
      </c>
    </row>
    <row r="6" spans="1:22" s="2" customFormat="1" ht="24.75" customHeight="1" x14ac:dyDescent="0.25">
      <c r="A6" s="11" t="s">
        <v>28</v>
      </c>
      <c r="B6" s="62" t="s">
        <v>42</v>
      </c>
      <c r="C6" s="62"/>
      <c r="D6" s="62"/>
      <c r="E6" s="24">
        <f t="shared" ref="E6:T6" si="0">SUM(E7:E9)</f>
        <v>1137.8</v>
      </c>
      <c r="F6" s="48">
        <f t="shared" si="0"/>
        <v>0</v>
      </c>
      <c r="G6" s="24">
        <f>SUM(G7:G9)</f>
        <v>1137.8</v>
      </c>
      <c r="H6" s="48">
        <f t="shared" si="0"/>
        <v>0</v>
      </c>
      <c r="I6" s="24">
        <f t="shared" si="0"/>
        <v>43.4</v>
      </c>
      <c r="J6" s="48">
        <f t="shared" si="0"/>
        <v>0</v>
      </c>
      <c r="K6" s="24">
        <f t="shared" si="0"/>
        <v>43.4</v>
      </c>
      <c r="L6" s="48">
        <f t="shared" si="0"/>
        <v>0</v>
      </c>
      <c r="M6" s="24">
        <f t="shared" si="0"/>
        <v>43.3</v>
      </c>
      <c r="N6" s="48">
        <f t="shared" si="0"/>
        <v>0</v>
      </c>
      <c r="O6" s="24">
        <f t="shared" si="0"/>
        <v>43.3</v>
      </c>
      <c r="P6" s="48">
        <f t="shared" si="0"/>
        <v>0</v>
      </c>
      <c r="Q6" s="24">
        <f t="shared" si="0"/>
        <v>43.3</v>
      </c>
      <c r="R6" s="48">
        <f t="shared" si="0"/>
        <v>0</v>
      </c>
      <c r="S6" s="24">
        <f t="shared" si="0"/>
        <v>43.3</v>
      </c>
      <c r="T6" s="48">
        <f t="shared" si="0"/>
        <v>0</v>
      </c>
      <c r="U6" s="25">
        <f>M6/I6</f>
        <v>0.99769585253456217</v>
      </c>
      <c r="V6" s="25">
        <f>Q6/I6</f>
        <v>0.99769585253456217</v>
      </c>
    </row>
    <row r="7" spans="1:22" s="2" customFormat="1" ht="117.75" customHeight="1" x14ac:dyDescent="0.25">
      <c r="A7" s="12" t="s">
        <v>38</v>
      </c>
      <c r="B7" s="35" t="s">
        <v>55</v>
      </c>
      <c r="C7" s="39" t="s">
        <v>12</v>
      </c>
      <c r="D7" s="39" t="s">
        <v>12</v>
      </c>
      <c r="E7" s="26">
        <f>F7+G7+H7</f>
        <v>88.8</v>
      </c>
      <c r="F7" s="49">
        <v>0</v>
      </c>
      <c r="G7" s="27">
        <v>88.8</v>
      </c>
      <c r="H7" s="49">
        <v>0</v>
      </c>
      <c r="I7" s="26">
        <f>K7</f>
        <v>43.4</v>
      </c>
      <c r="J7" s="49">
        <v>0</v>
      </c>
      <c r="K7" s="26">
        <v>43.4</v>
      </c>
      <c r="L7" s="49">
        <v>0</v>
      </c>
      <c r="M7" s="26">
        <f>SUM(N7:P7)</f>
        <v>43.3</v>
      </c>
      <c r="N7" s="49">
        <v>0</v>
      </c>
      <c r="O7" s="26">
        <v>43.3</v>
      </c>
      <c r="P7" s="49">
        <v>0</v>
      </c>
      <c r="Q7" s="26">
        <f>SUM(R7:T7)</f>
        <v>43.3</v>
      </c>
      <c r="R7" s="49">
        <v>0</v>
      </c>
      <c r="S7" s="26">
        <f>O7</f>
        <v>43.3</v>
      </c>
      <c r="T7" s="49">
        <v>0</v>
      </c>
      <c r="U7" s="28">
        <f t="shared" ref="U7" si="1">M7/I7</f>
        <v>0.99769585253456217</v>
      </c>
      <c r="V7" s="28">
        <f t="shared" ref="V7" si="2">Q7/I7</f>
        <v>0.99769585253456217</v>
      </c>
    </row>
    <row r="8" spans="1:22" s="2" customFormat="1" ht="95.25" customHeight="1" x14ac:dyDescent="0.25">
      <c r="A8" s="12" t="s">
        <v>39</v>
      </c>
      <c r="B8" s="36" t="s">
        <v>56</v>
      </c>
      <c r="C8" s="39" t="s">
        <v>12</v>
      </c>
      <c r="D8" s="39" t="s">
        <v>12</v>
      </c>
      <c r="E8" s="26">
        <f t="shared" ref="E8:E16" si="3">F8+G8+H8</f>
        <v>886.5</v>
      </c>
      <c r="F8" s="49">
        <v>0</v>
      </c>
      <c r="G8" s="27">
        <v>886.5</v>
      </c>
      <c r="H8" s="49">
        <v>0</v>
      </c>
      <c r="I8" s="49">
        <f t="shared" ref="I8:I9" si="4">K8</f>
        <v>0</v>
      </c>
      <c r="J8" s="49">
        <v>0</v>
      </c>
      <c r="K8" s="49">
        <v>0</v>
      </c>
      <c r="L8" s="49">
        <v>0</v>
      </c>
      <c r="M8" s="49">
        <f t="shared" ref="M8:M9" si="5">SUM(N8:P8)</f>
        <v>0</v>
      </c>
      <c r="N8" s="49">
        <v>0</v>
      </c>
      <c r="O8" s="49">
        <v>0</v>
      </c>
      <c r="P8" s="49">
        <v>0</v>
      </c>
      <c r="Q8" s="49">
        <f t="shared" ref="Q8:Q9" si="6">SUM(R8:T8)</f>
        <v>0</v>
      </c>
      <c r="R8" s="49">
        <v>0</v>
      </c>
      <c r="S8" s="49">
        <f t="shared" ref="S8:S9" si="7">O8</f>
        <v>0</v>
      </c>
      <c r="T8" s="49">
        <v>0</v>
      </c>
      <c r="U8" s="28" t="s">
        <v>5</v>
      </c>
      <c r="V8" s="28" t="s">
        <v>5</v>
      </c>
    </row>
    <row r="9" spans="1:22" s="2" customFormat="1" ht="80.25" customHeight="1" x14ac:dyDescent="0.25">
      <c r="A9" s="12" t="s">
        <v>46</v>
      </c>
      <c r="B9" s="36" t="s">
        <v>57</v>
      </c>
      <c r="C9" s="39" t="s">
        <v>12</v>
      </c>
      <c r="D9" s="39" t="s">
        <v>12</v>
      </c>
      <c r="E9" s="26">
        <f t="shared" ref="E9" si="8">F9+G9+H9</f>
        <v>162.5</v>
      </c>
      <c r="F9" s="49">
        <v>0</v>
      </c>
      <c r="G9" s="27">
        <v>162.5</v>
      </c>
      <c r="H9" s="49">
        <v>0</v>
      </c>
      <c r="I9" s="49">
        <f t="shared" si="4"/>
        <v>0</v>
      </c>
      <c r="J9" s="49">
        <v>0</v>
      </c>
      <c r="K9" s="49">
        <v>0</v>
      </c>
      <c r="L9" s="49">
        <v>0</v>
      </c>
      <c r="M9" s="49">
        <f t="shared" si="5"/>
        <v>0</v>
      </c>
      <c r="N9" s="49">
        <v>0</v>
      </c>
      <c r="O9" s="49">
        <v>0</v>
      </c>
      <c r="P9" s="49">
        <v>0</v>
      </c>
      <c r="Q9" s="49">
        <f t="shared" si="6"/>
        <v>0</v>
      </c>
      <c r="R9" s="49">
        <v>0</v>
      </c>
      <c r="S9" s="49">
        <f t="shared" si="7"/>
        <v>0</v>
      </c>
      <c r="T9" s="49">
        <v>0</v>
      </c>
      <c r="U9" s="28" t="s">
        <v>5</v>
      </c>
      <c r="V9" s="28" t="s">
        <v>5</v>
      </c>
    </row>
    <row r="10" spans="1:22" s="2" customFormat="1" ht="16.5" customHeight="1" x14ac:dyDescent="0.25">
      <c r="A10" s="11" t="s">
        <v>29</v>
      </c>
      <c r="B10" s="54" t="s">
        <v>43</v>
      </c>
      <c r="C10" s="54"/>
      <c r="D10" s="54"/>
      <c r="E10" s="24">
        <f>SUM(E11:E34)</f>
        <v>73273.399999999994</v>
      </c>
      <c r="F10" s="24">
        <f t="shared" ref="F10:T10" si="9">SUM(F11:F34)</f>
        <v>6367</v>
      </c>
      <c r="G10" s="24">
        <f>SUM(G11:G34)</f>
        <v>63246.19999999999</v>
      </c>
      <c r="H10" s="24">
        <f t="shared" si="9"/>
        <v>3660.2</v>
      </c>
      <c r="I10" s="24">
        <f t="shared" si="9"/>
        <v>29898.2</v>
      </c>
      <c r="J10" s="24">
        <f t="shared" si="9"/>
        <v>0</v>
      </c>
      <c r="K10" s="24">
        <f t="shared" si="9"/>
        <v>29638.7</v>
      </c>
      <c r="L10" s="24">
        <f t="shared" si="9"/>
        <v>259.5</v>
      </c>
      <c r="M10" s="24">
        <f t="shared" si="9"/>
        <v>31544.800000000003</v>
      </c>
      <c r="N10" s="24">
        <f t="shared" si="9"/>
        <v>0</v>
      </c>
      <c r="O10" s="24">
        <f t="shared" si="9"/>
        <v>29638.600000000002</v>
      </c>
      <c r="P10" s="24">
        <f t="shared" si="9"/>
        <v>1906.2</v>
      </c>
      <c r="Q10" s="24">
        <f t="shared" si="9"/>
        <v>31544.800000000003</v>
      </c>
      <c r="R10" s="24">
        <f t="shared" si="9"/>
        <v>0</v>
      </c>
      <c r="S10" s="24">
        <f>SUM(S11:S34)</f>
        <v>29638.600000000002</v>
      </c>
      <c r="T10" s="24">
        <f t="shared" si="9"/>
        <v>1906.2</v>
      </c>
      <c r="U10" s="25">
        <f t="shared" ref="U10" si="10">M10/I10</f>
        <v>1.0550735495782355</v>
      </c>
      <c r="V10" s="25">
        <f t="shared" ref="V10" si="11">Q10/I10</f>
        <v>1.0550735495782355</v>
      </c>
    </row>
    <row r="11" spans="1:22" s="2" customFormat="1" ht="58.5" customHeight="1" x14ac:dyDescent="0.25">
      <c r="A11" s="12" t="s">
        <v>31</v>
      </c>
      <c r="B11" s="37" t="s">
        <v>10</v>
      </c>
      <c r="C11" s="39" t="s">
        <v>12</v>
      </c>
      <c r="D11" s="39" t="s">
        <v>50</v>
      </c>
      <c r="E11" s="26">
        <f t="shared" si="3"/>
        <v>3909.8</v>
      </c>
      <c r="F11" s="49">
        <v>0</v>
      </c>
      <c r="G11" s="27">
        <v>3909.8</v>
      </c>
      <c r="H11" s="49">
        <v>0</v>
      </c>
      <c r="I11" s="26">
        <f t="shared" ref="I11:I16" si="12">SUM(J11:L11)</f>
        <v>3909.8</v>
      </c>
      <c r="J11" s="49">
        <v>0</v>
      </c>
      <c r="K11" s="26">
        <v>3909.8</v>
      </c>
      <c r="L11" s="49">
        <v>0</v>
      </c>
      <c r="M11" s="26">
        <f>SUM(N11:P11)</f>
        <v>3909.7</v>
      </c>
      <c r="N11" s="49">
        <v>0</v>
      </c>
      <c r="O11" s="26">
        <v>3909.7</v>
      </c>
      <c r="P11" s="49">
        <v>0</v>
      </c>
      <c r="Q11" s="26">
        <f>SUM(R11:T11)</f>
        <v>3909.7</v>
      </c>
      <c r="R11" s="49">
        <v>0</v>
      </c>
      <c r="S11" s="26">
        <f>O11</f>
        <v>3909.7</v>
      </c>
      <c r="T11" s="49">
        <v>0</v>
      </c>
      <c r="U11" s="28">
        <f t="shared" ref="U11" si="13">M11/I11</f>
        <v>0.99997442324415564</v>
      </c>
      <c r="V11" s="28">
        <f t="shared" ref="V11" si="14">Q11/I11</f>
        <v>0.99997442324415564</v>
      </c>
    </row>
    <row r="12" spans="1:22" s="2" customFormat="1" ht="45" customHeight="1" x14ac:dyDescent="0.25">
      <c r="A12" s="12" t="s">
        <v>32</v>
      </c>
      <c r="B12" s="37" t="s">
        <v>47</v>
      </c>
      <c r="C12" s="39" t="s">
        <v>12</v>
      </c>
      <c r="D12" s="39" t="s">
        <v>12</v>
      </c>
      <c r="E12" s="26">
        <f t="shared" si="3"/>
        <v>450</v>
      </c>
      <c r="F12" s="49">
        <v>0</v>
      </c>
      <c r="G12" s="27">
        <v>450</v>
      </c>
      <c r="H12" s="49">
        <v>0</v>
      </c>
      <c r="I12" s="49">
        <f t="shared" si="12"/>
        <v>0</v>
      </c>
      <c r="J12" s="49">
        <v>0</v>
      </c>
      <c r="K12" s="49">
        <v>0</v>
      </c>
      <c r="L12" s="49">
        <v>0</v>
      </c>
      <c r="M12" s="49">
        <f t="shared" ref="M12:M16" si="15">SUM(N12:P12)</f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28" t="s">
        <v>5</v>
      </c>
      <c r="V12" s="28" t="s">
        <v>5</v>
      </c>
    </row>
    <row r="13" spans="1:22" s="2" customFormat="1" ht="81.75" customHeight="1" x14ac:dyDescent="0.25">
      <c r="A13" s="12" t="s">
        <v>33</v>
      </c>
      <c r="B13" s="38" t="s">
        <v>58</v>
      </c>
      <c r="C13" s="40" t="s">
        <v>12</v>
      </c>
      <c r="D13" s="39" t="s">
        <v>9</v>
      </c>
      <c r="E13" s="26">
        <f>F13+G13+H13</f>
        <v>300</v>
      </c>
      <c r="F13" s="49">
        <v>0</v>
      </c>
      <c r="G13" s="27">
        <v>300</v>
      </c>
      <c r="H13" s="29">
        <v>0</v>
      </c>
      <c r="I13" s="49">
        <f t="shared" si="12"/>
        <v>0</v>
      </c>
      <c r="J13" s="49">
        <v>0</v>
      </c>
      <c r="K13" s="49">
        <v>0</v>
      </c>
      <c r="L13" s="49">
        <v>0</v>
      </c>
      <c r="M13" s="49">
        <f t="shared" si="15"/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28" t="s">
        <v>5</v>
      </c>
      <c r="V13" s="28" t="s">
        <v>5</v>
      </c>
    </row>
    <row r="14" spans="1:22" s="2" customFormat="1" ht="60" customHeight="1" x14ac:dyDescent="0.25">
      <c r="A14" s="12" t="s">
        <v>34</v>
      </c>
      <c r="B14" s="38" t="s">
        <v>59</v>
      </c>
      <c r="C14" s="40" t="s">
        <v>12</v>
      </c>
      <c r="D14" s="39" t="s">
        <v>11</v>
      </c>
      <c r="E14" s="26">
        <f t="shared" si="3"/>
        <v>25950</v>
      </c>
      <c r="F14" s="49">
        <v>0</v>
      </c>
      <c r="G14" s="27">
        <v>25690.5</v>
      </c>
      <c r="H14" s="30">
        <v>259.5</v>
      </c>
      <c r="I14" s="26">
        <f t="shared" si="12"/>
        <v>25950</v>
      </c>
      <c r="J14" s="49">
        <v>0</v>
      </c>
      <c r="K14" s="26">
        <v>25690.5</v>
      </c>
      <c r="L14" s="49">
        <v>259.5</v>
      </c>
      <c r="M14" s="26">
        <f t="shared" si="15"/>
        <v>27596.7</v>
      </c>
      <c r="N14" s="49">
        <v>0</v>
      </c>
      <c r="O14" s="26">
        <v>25690.5</v>
      </c>
      <c r="P14" s="49">
        <v>1906.2</v>
      </c>
      <c r="Q14" s="26">
        <f t="shared" ref="Q14" si="16">SUM(R14:T14)</f>
        <v>27596.7</v>
      </c>
      <c r="R14" s="49">
        <v>0</v>
      </c>
      <c r="S14" s="26">
        <f t="shared" ref="S14" si="17">O14</f>
        <v>25690.5</v>
      </c>
      <c r="T14" s="49">
        <f>P14</f>
        <v>1906.2</v>
      </c>
      <c r="U14" s="28">
        <f>O14/K14</f>
        <v>1</v>
      </c>
      <c r="V14" s="28">
        <f>S14/K14</f>
        <v>1</v>
      </c>
    </row>
    <row r="15" spans="1:22" ht="93" customHeight="1" x14ac:dyDescent="0.25">
      <c r="A15" s="12" t="s">
        <v>35</v>
      </c>
      <c r="B15" s="38" t="s">
        <v>60</v>
      </c>
      <c r="C15" s="40" t="s">
        <v>12</v>
      </c>
      <c r="D15" s="39" t="s">
        <v>11</v>
      </c>
      <c r="E15" s="26">
        <f t="shared" si="3"/>
        <v>3520</v>
      </c>
      <c r="F15" s="49">
        <v>0</v>
      </c>
      <c r="G15" s="27">
        <v>3484.8</v>
      </c>
      <c r="H15" s="30">
        <v>35.200000000000003</v>
      </c>
      <c r="I15" s="49">
        <f t="shared" si="12"/>
        <v>0</v>
      </c>
      <c r="J15" s="49">
        <v>0</v>
      </c>
      <c r="K15" s="49">
        <v>0</v>
      </c>
      <c r="L15" s="49">
        <v>0</v>
      </c>
      <c r="M15" s="49">
        <f t="shared" si="15"/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28" t="s">
        <v>5</v>
      </c>
      <c r="V15" s="28" t="s">
        <v>5</v>
      </c>
    </row>
    <row r="16" spans="1:22" ht="68.25" customHeight="1" x14ac:dyDescent="0.25">
      <c r="A16" s="12" t="s">
        <v>36</v>
      </c>
      <c r="B16" s="38" t="s">
        <v>61</v>
      </c>
      <c r="C16" s="40" t="s">
        <v>12</v>
      </c>
      <c r="D16" s="39" t="s">
        <v>11</v>
      </c>
      <c r="E16" s="26">
        <f t="shared" si="3"/>
        <v>8200</v>
      </c>
      <c r="F16" s="49">
        <v>0</v>
      </c>
      <c r="G16" s="27">
        <v>8118</v>
      </c>
      <c r="H16" s="30">
        <v>82</v>
      </c>
      <c r="I16" s="49">
        <f t="shared" si="12"/>
        <v>0</v>
      </c>
      <c r="J16" s="49">
        <v>0</v>
      </c>
      <c r="K16" s="49">
        <v>0</v>
      </c>
      <c r="L16" s="49">
        <v>0</v>
      </c>
      <c r="M16" s="49">
        <f t="shared" si="15"/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28" t="s">
        <v>5</v>
      </c>
      <c r="V16" s="28" t="s">
        <v>5</v>
      </c>
    </row>
    <row r="17" spans="1:22" ht="57.75" customHeight="1" x14ac:dyDescent="0.25">
      <c r="A17" s="12" t="s">
        <v>37</v>
      </c>
      <c r="B17" s="38" t="s">
        <v>65</v>
      </c>
      <c r="C17" s="39" t="s">
        <v>12</v>
      </c>
      <c r="D17" s="39" t="s">
        <v>11</v>
      </c>
      <c r="E17" s="26">
        <f t="shared" ref="E17:E22" si="18">F17+G17+H17</f>
        <v>19094.900000000001</v>
      </c>
      <c r="F17" s="29">
        <v>0</v>
      </c>
      <c r="G17" s="27">
        <v>15912.4</v>
      </c>
      <c r="H17" s="30">
        <v>3182.5</v>
      </c>
      <c r="I17" s="49">
        <f t="shared" ref="I17:I22" si="19">SUM(J17:L17)</f>
        <v>0</v>
      </c>
      <c r="J17" s="49">
        <v>0</v>
      </c>
      <c r="K17" s="49">
        <v>0</v>
      </c>
      <c r="L17" s="49">
        <v>0</v>
      </c>
      <c r="M17" s="49">
        <f t="shared" ref="M17:M22" si="20">SUM(N17:P17)</f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28" t="s">
        <v>5</v>
      </c>
      <c r="V17" s="28" t="s">
        <v>5</v>
      </c>
    </row>
    <row r="18" spans="1:22" ht="57.75" customHeight="1" x14ac:dyDescent="0.25">
      <c r="A18" s="12" t="s">
        <v>48</v>
      </c>
      <c r="B18" s="38" t="s">
        <v>66</v>
      </c>
      <c r="C18" s="39" t="s">
        <v>12</v>
      </c>
      <c r="D18" s="39" t="s">
        <v>11</v>
      </c>
      <c r="E18" s="26">
        <f t="shared" si="18"/>
        <v>3335.8</v>
      </c>
      <c r="F18" s="29">
        <v>0</v>
      </c>
      <c r="G18" s="27">
        <v>3302.4</v>
      </c>
      <c r="H18" s="30">
        <v>33.4</v>
      </c>
      <c r="I18" s="49">
        <f t="shared" si="19"/>
        <v>0</v>
      </c>
      <c r="J18" s="49">
        <v>0</v>
      </c>
      <c r="K18" s="49">
        <v>0</v>
      </c>
      <c r="L18" s="49">
        <v>0</v>
      </c>
      <c r="M18" s="49">
        <f t="shared" si="20"/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28" t="s">
        <v>5</v>
      </c>
      <c r="V18" s="28" t="s">
        <v>5</v>
      </c>
    </row>
    <row r="19" spans="1:22" ht="41.25" customHeight="1" x14ac:dyDescent="0.25">
      <c r="A19" s="12" t="s">
        <v>51</v>
      </c>
      <c r="B19" s="38" t="s">
        <v>67</v>
      </c>
      <c r="C19" s="39" t="s">
        <v>12</v>
      </c>
      <c r="D19" s="39" t="s">
        <v>11</v>
      </c>
      <c r="E19" s="26">
        <f t="shared" si="18"/>
        <v>1595.7</v>
      </c>
      <c r="F19" s="30">
        <v>1500.7</v>
      </c>
      <c r="G19" s="27">
        <v>79</v>
      </c>
      <c r="H19" s="30">
        <v>16</v>
      </c>
      <c r="I19" s="49">
        <f t="shared" si="19"/>
        <v>0</v>
      </c>
      <c r="J19" s="49">
        <v>0</v>
      </c>
      <c r="K19" s="49">
        <v>0</v>
      </c>
      <c r="L19" s="49">
        <v>0</v>
      </c>
      <c r="M19" s="49">
        <f t="shared" si="20"/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28" t="s">
        <v>5</v>
      </c>
      <c r="V19" s="28" t="s">
        <v>5</v>
      </c>
    </row>
    <row r="20" spans="1:22" ht="41.25" customHeight="1" x14ac:dyDescent="0.25">
      <c r="A20" s="12" t="s">
        <v>62</v>
      </c>
      <c r="B20" s="38" t="s">
        <v>68</v>
      </c>
      <c r="C20" s="39" t="s">
        <v>12</v>
      </c>
      <c r="D20" s="39" t="s">
        <v>11</v>
      </c>
      <c r="E20" s="26">
        <f t="shared" si="18"/>
        <v>3186.8</v>
      </c>
      <c r="F20" s="31">
        <v>2997.2</v>
      </c>
      <c r="G20" s="32">
        <v>157.80000000000001</v>
      </c>
      <c r="H20" s="31">
        <v>31.8</v>
      </c>
      <c r="I20" s="49">
        <f t="shared" si="19"/>
        <v>0</v>
      </c>
      <c r="J20" s="49">
        <v>0</v>
      </c>
      <c r="K20" s="49">
        <v>0</v>
      </c>
      <c r="L20" s="49">
        <v>0</v>
      </c>
      <c r="M20" s="49">
        <f t="shared" si="20"/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28" t="s">
        <v>5</v>
      </c>
      <c r="V20" s="28" t="s">
        <v>5</v>
      </c>
    </row>
    <row r="21" spans="1:22" ht="41.25" customHeight="1" x14ac:dyDescent="0.25">
      <c r="A21" s="12" t="s">
        <v>63</v>
      </c>
      <c r="B21" s="38" t="s">
        <v>69</v>
      </c>
      <c r="C21" s="39" t="s">
        <v>12</v>
      </c>
      <c r="D21" s="39" t="s">
        <v>11</v>
      </c>
      <c r="E21" s="26">
        <f t="shared" si="18"/>
        <v>820.90000000000009</v>
      </c>
      <c r="F21" s="31">
        <v>772</v>
      </c>
      <c r="G21" s="32">
        <v>40.700000000000003</v>
      </c>
      <c r="H21" s="31">
        <v>8.1999999999999993</v>
      </c>
      <c r="I21" s="49">
        <f t="shared" si="19"/>
        <v>0</v>
      </c>
      <c r="J21" s="49">
        <v>0</v>
      </c>
      <c r="K21" s="49">
        <v>0</v>
      </c>
      <c r="L21" s="49">
        <v>0</v>
      </c>
      <c r="M21" s="49">
        <f t="shared" si="20"/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28" t="s">
        <v>5</v>
      </c>
      <c r="V21" s="28" t="s">
        <v>5</v>
      </c>
    </row>
    <row r="22" spans="1:22" ht="36" customHeight="1" x14ac:dyDescent="0.25">
      <c r="A22" s="12" t="s">
        <v>64</v>
      </c>
      <c r="B22" s="38" t="s">
        <v>70</v>
      </c>
      <c r="C22" s="39" t="s">
        <v>12</v>
      </c>
      <c r="D22" s="39" t="s">
        <v>11</v>
      </c>
      <c r="E22" s="26">
        <f t="shared" si="18"/>
        <v>1166.4999999999998</v>
      </c>
      <c r="F22" s="31">
        <v>1097.0999999999999</v>
      </c>
      <c r="G22" s="32">
        <v>57.8</v>
      </c>
      <c r="H22" s="31">
        <v>11.6</v>
      </c>
      <c r="I22" s="49">
        <f t="shared" si="19"/>
        <v>0</v>
      </c>
      <c r="J22" s="49">
        <v>0</v>
      </c>
      <c r="K22" s="49">
        <v>0</v>
      </c>
      <c r="L22" s="49">
        <v>0</v>
      </c>
      <c r="M22" s="49">
        <f t="shared" si="20"/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28" t="s">
        <v>5</v>
      </c>
      <c r="V22" s="28" t="s">
        <v>5</v>
      </c>
    </row>
    <row r="23" spans="1:22" ht="82.5" customHeight="1" x14ac:dyDescent="0.25">
      <c r="A23" s="12" t="s">
        <v>94</v>
      </c>
      <c r="B23" s="18" t="s">
        <v>80</v>
      </c>
      <c r="C23" s="39" t="s">
        <v>12</v>
      </c>
      <c r="D23" s="39" t="s">
        <v>9</v>
      </c>
      <c r="E23" s="26">
        <f t="shared" ref="E23:E34" si="21">F23+G23+H23</f>
        <v>200</v>
      </c>
      <c r="F23" s="51">
        <v>0</v>
      </c>
      <c r="G23" s="22">
        <v>200</v>
      </c>
      <c r="H23" s="51">
        <v>0</v>
      </c>
      <c r="I23" s="49">
        <f t="shared" ref="I23:I34" si="22">SUM(J23:L23)</f>
        <v>0</v>
      </c>
      <c r="J23" s="49">
        <v>0</v>
      </c>
      <c r="K23" s="49">
        <v>0</v>
      </c>
      <c r="L23" s="49">
        <v>0</v>
      </c>
      <c r="M23" s="49">
        <f t="shared" ref="M23:M34" si="23">SUM(N23:P23)</f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28" t="s">
        <v>5</v>
      </c>
      <c r="V23" s="28" t="s">
        <v>5</v>
      </c>
    </row>
    <row r="24" spans="1:22" ht="84" customHeight="1" x14ac:dyDescent="0.25">
      <c r="A24" s="12" t="s">
        <v>95</v>
      </c>
      <c r="B24" s="18" t="s">
        <v>81</v>
      </c>
      <c r="C24" s="39" t="s">
        <v>12</v>
      </c>
      <c r="D24" s="39" t="s">
        <v>9</v>
      </c>
      <c r="E24" s="26">
        <f t="shared" si="21"/>
        <v>135</v>
      </c>
      <c r="F24" s="51">
        <v>0</v>
      </c>
      <c r="G24" s="22">
        <v>135</v>
      </c>
      <c r="H24" s="51">
        <v>0</v>
      </c>
      <c r="I24" s="49">
        <f t="shared" si="22"/>
        <v>0</v>
      </c>
      <c r="J24" s="49">
        <v>0</v>
      </c>
      <c r="K24" s="49">
        <v>0</v>
      </c>
      <c r="L24" s="49">
        <v>0</v>
      </c>
      <c r="M24" s="49">
        <f t="shared" si="23"/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28" t="s">
        <v>5</v>
      </c>
      <c r="V24" s="28" t="s">
        <v>5</v>
      </c>
    </row>
    <row r="25" spans="1:22" ht="67.5" customHeight="1" x14ac:dyDescent="0.25">
      <c r="A25" s="12" t="s">
        <v>96</v>
      </c>
      <c r="B25" s="18" t="s">
        <v>82</v>
      </c>
      <c r="C25" s="39" t="s">
        <v>12</v>
      </c>
      <c r="D25" s="39" t="s">
        <v>9</v>
      </c>
      <c r="E25" s="26">
        <f t="shared" si="21"/>
        <v>19.2</v>
      </c>
      <c r="F25" s="51">
        <v>0</v>
      </c>
      <c r="G25" s="22">
        <v>19.2</v>
      </c>
      <c r="H25" s="51">
        <v>0</v>
      </c>
      <c r="I25" s="49">
        <f t="shared" si="22"/>
        <v>0</v>
      </c>
      <c r="J25" s="49">
        <v>0</v>
      </c>
      <c r="K25" s="49">
        <v>0</v>
      </c>
      <c r="L25" s="49">
        <v>0</v>
      </c>
      <c r="M25" s="49">
        <f t="shared" si="23"/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28" t="s">
        <v>5</v>
      </c>
      <c r="V25" s="28" t="s">
        <v>5</v>
      </c>
    </row>
    <row r="26" spans="1:22" ht="67.5" customHeight="1" x14ac:dyDescent="0.25">
      <c r="A26" s="12" t="s">
        <v>97</v>
      </c>
      <c r="B26" s="19" t="s">
        <v>83</v>
      </c>
      <c r="C26" s="39" t="s">
        <v>12</v>
      </c>
      <c r="D26" s="39" t="s">
        <v>9</v>
      </c>
      <c r="E26" s="26">
        <f t="shared" si="21"/>
        <v>10</v>
      </c>
      <c r="F26" s="51">
        <v>0</v>
      </c>
      <c r="G26" s="23">
        <v>10</v>
      </c>
      <c r="H26" s="51">
        <v>0</v>
      </c>
      <c r="I26" s="49">
        <f t="shared" si="22"/>
        <v>0</v>
      </c>
      <c r="J26" s="49">
        <v>0</v>
      </c>
      <c r="K26" s="49">
        <v>0</v>
      </c>
      <c r="L26" s="49">
        <v>0</v>
      </c>
      <c r="M26" s="49">
        <f t="shared" si="23"/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28" t="s">
        <v>5</v>
      </c>
      <c r="V26" s="28" t="s">
        <v>5</v>
      </c>
    </row>
    <row r="27" spans="1:22" ht="72.75" customHeight="1" x14ac:dyDescent="0.25">
      <c r="A27" s="12" t="s">
        <v>98</v>
      </c>
      <c r="B27" s="20" t="s">
        <v>84</v>
      </c>
      <c r="C27" s="39" t="s">
        <v>12</v>
      </c>
      <c r="D27" s="39" t="s">
        <v>9</v>
      </c>
      <c r="E27" s="26">
        <f t="shared" si="21"/>
        <v>23</v>
      </c>
      <c r="F27" s="51">
        <v>0</v>
      </c>
      <c r="G27" s="22">
        <v>23</v>
      </c>
      <c r="H27" s="51">
        <v>0</v>
      </c>
      <c r="I27" s="49">
        <f t="shared" si="22"/>
        <v>0</v>
      </c>
      <c r="J27" s="49">
        <v>0</v>
      </c>
      <c r="K27" s="49">
        <v>0</v>
      </c>
      <c r="L27" s="49">
        <v>0</v>
      </c>
      <c r="M27" s="49">
        <f t="shared" si="23"/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28" t="s">
        <v>5</v>
      </c>
      <c r="V27" s="28" t="s">
        <v>5</v>
      </c>
    </row>
    <row r="28" spans="1:22" ht="69.75" customHeight="1" x14ac:dyDescent="0.25">
      <c r="A28" s="12" t="s">
        <v>99</v>
      </c>
      <c r="B28" s="20" t="s">
        <v>85</v>
      </c>
      <c r="C28" s="39" t="s">
        <v>12</v>
      </c>
      <c r="D28" s="39" t="s">
        <v>9</v>
      </c>
      <c r="E28" s="26">
        <f t="shared" si="21"/>
        <v>79</v>
      </c>
      <c r="F28" s="51">
        <v>0</v>
      </c>
      <c r="G28" s="22">
        <v>79</v>
      </c>
      <c r="H28" s="51">
        <v>0</v>
      </c>
      <c r="I28" s="49">
        <f t="shared" si="22"/>
        <v>0</v>
      </c>
      <c r="J28" s="49">
        <v>0</v>
      </c>
      <c r="K28" s="49">
        <v>0</v>
      </c>
      <c r="L28" s="49">
        <v>0</v>
      </c>
      <c r="M28" s="49">
        <f t="shared" si="23"/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28" t="s">
        <v>5</v>
      </c>
      <c r="V28" s="28" t="s">
        <v>5</v>
      </c>
    </row>
    <row r="29" spans="1:22" ht="63.75" customHeight="1" x14ac:dyDescent="0.25">
      <c r="A29" s="12" t="s">
        <v>100</v>
      </c>
      <c r="B29" s="20" t="s">
        <v>86</v>
      </c>
      <c r="C29" s="39" t="s">
        <v>12</v>
      </c>
      <c r="D29" s="39" t="s">
        <v>9</v>
      </c>
      <c r="E29" s="26">
        <f t="shared" si="21"/>
        <v>600</v>
      </c>
      <c r="F29" s="51">
        <v>0</v>
      </c>
      <c r="G29" s="22">
        <v>600</v>
      </c>
      <c r="H29" s="51">
        <v>0</v>
      </c>
      <c r="I29" s="49">
        <f t="shared" si="22"/>
        <v>0</v>
      </c>
      <c r="J29" s="49">
        <v>0</v>
      </c>
      <c r="K29" s="49">
        <v>0</v>
      </c>
      <c r="L29" s="49">
        <v>0</v>
      </c>
      <c r="M29" s="49">
        <f t="shared" si="23"/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28" t="s">
        <v>5</v>
      </c>
      <c r="V29" s="28" t="s">
        <v>5</v>
      </c>
    </row>
    <row r="30" spans="1:22" ht="62.25" customHeight="1" x14ac:dyDescent="0.25">
      <c r="A30" s="12" t="s">
        <v>101</v>
      </c>
      <c r="B30" s="21" t="s">
        <v>87</v>
      </c>
      <c r="C30" s="39" t="s">
        <v>12</v>
      </c>
      <c r="D30" s="39" t="s">
        <v>9</v>
      </c>
      <c r="E30" s="26">
        <f t="shared" si="21"/>
        <v>600</v>
      </c>
      <c r="F30" s="51">
        <v>0</v>
      </c>
      <c r="G30" s="22">
        <v>600</v>
      </c>
      <c r="H30" s="51">
        <v>0</v>
      </c>
      <c r="I30" s="49">
        <f t="shared" si="22"/>
        <v>0</v>
      </c>
      <c r="J30" s="49">
        <v>0</v>
      </c>
      <c r="K30" s="49">
        <v>0</v>
      </c>
      <c r="L30" s="49">
        <v>0</v>
      </c>
      <c r="M30" s="49">
        <f t="shared" si="23"/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28" t="s">
        <v>5</v>
      </c>
      <c r="V30" s="28" t="s">
        <v>5</v>
      </c>
    </row>
    <row r="31" spans="1:22" ht="66.75" customHeight="1" x14ac:dyDescent="0.25">
      <c r="A31" s="12" t="s">
        <v>102</v>
      </c>
      <c r="B31" s="20" t="s">
        <v>88</v>
      </c>
      <c r="C31" s="39" t="s">
        <v>12</v>
      </c>
      <c r="D31" s="39" t="s">
        <v>9</v>
      </c>
      <c r="E31" s="26">
        <f t="shared" si="21"/>
        <v>19.2</v>
      </c>
      <c r="F31" s="51">
        <v>0</v>
      </c>
      <c r="G31" s="22">
        <v>19.2</v>
      </c>
      <c r="H31" s="51">
        <v>0</v>
      </c>
      <c r="I31" s="49">
        <f t="shared" si="22"/>
        <v>0</v>
      </c>
      <c r="J31" s="49">
        <v>0</v>
      </c>
      <c r="K31" s="49">
        <v>0</v>
      </c>
      <c r="L31" s="49">
        <v>0</v>
      </c>
      <c r="M31" s="49">
        <f t="shared" si="23"/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28" t="s">
        <v>5</v>
      </c>
      <c r="V31" s="28" t="s">
        <v>5</v>
      </c>
    </row>
    <row r="32" spans="1:22" ht="66" customHeight="1" x14ac:dyDescent="0.25">
      <c r="A32" s="12" t="s">
        <v>103</v>
      </c>
      <c r="B32" s="20" t="s">
        <v>89</v>
      </c>
      <c r="C32" s="39" t="s">
        <v>12</v>
      </c>
      <c r="D32" s="39" t="s">
        <v>9</v>
      </c>
      <c r="E32" s="26">
        <f t="shared" si="21"/>
        <v>19.2</v>
      </c>
      <c r="F32" s="51">
        <v>0</v>
      </c>
      <c r="G32" s="22">
        <v>19.2</v>
      </c>
      <c r="H32" s="51">
        <v>0</v>
      </c>
      <c r="I32" s="49">
        <f t="shared" si="22"/>
        <v>0</v>
      </c>
      <c r="J32" s="49">
        <v>0</v>
      </c>
      <c r="K32" s="49">
        <v>0</v>
      </c>
      <c r="L32" s="49">
        <v>0</v>
      </c>
      <c r="M32" s="49">
        <f t="shared" si="23"/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28" t="s">
        <v>5</v>
      </c>
      <c r="V32" s="28" t="s">
        <v>5</v>
      </c>
    </row>
    <row r="33" spans="1:22" ht="69.75" customHeight="1" x14ac:dyDescent="0.25">
      <c r="A33" s="12" t="s">
        <v>104</v>
      </c>
      <c r="B33" s="20" t="s">
        <v>90</v>
      </c>
      <c r="C33" s="39" t="s">
        <v>12</v>
      </c>
      <c r="D33" s="39" t="s">
        <v>9</v>
      </c>
      <c r="E33" s="26">
        <f t="shared" si="21"/>
        <v>19.2</v>
      </c>
      <c r="F33" s="51">
        <v>0</v>
      </c>
      <c r="G33" s="22">
        <v>19.2</v>
      </c>
      <c r="H33" s="51">
        <v>0</v>
      </c>
      <c r="I33" s="26">
        <f t="shared" si="22"/>
        <v>19.2</v>
      </c>
      <c r="J33" s="49">
        <v>0</v>
      </c>
      <c r="K33" s="26">
        <v>19.2</v>
      </c>
      <c r="L33" s="49">
        <v>0</v>
      </c>
      <c r="M33" s="26">
        <f t="shared" si="23"/>
        <v>19.2</v>
      </c>
      <c r="N33" s="49">
        <v>0</v>
      </c>
      <c r="O33" s="26">
        <v>19.2</v>
      </c>
      <c r="P33" s="49">
        <v>0</v>
      </c>
      <c r="Q33" s="26">
        <f>T33+S33+R33</f>
        <v>19.2</v>
      </c>
      <c r="R33" s="49">
        <v>0</v>
      </c>
      <c r="S33" s="26">
        <f>O33</f>
        <v>19.2</v>
      </c>
      <c r="T33" s="49">
        <v>0</v>
      </c>
      <c r="U33" s="28">
        <f t="shared" ref="U33:U34" si="24">M33/I33</f>
        <v>1</v>
      </c>
      <c r="V33" s="28">
        <f t="shared" ref="V33:V34" si="25">Q33/I33</f>
        <v>1</v>
      </c>
    </row>
    <row r="34" spans="1:22" ht="71.25" customHeight="1" x14ac:dyDescent="0.25">
      <c r="A34" s="12" t="s">
        <v>105</v>
      </c>
      <c r="B34" s="20" t="s">
        <v>91</v>
      </c>
      <c r="C34" s="39" t="s">
        <v>12</v>
      </c>
      <c r="D34" s="39" t="s">
        <v>9</v>
      </c>
      <c r="E34" s="26">
        <f t="shared" si="21"/>
        <v>19.2</v>
      </c>
      <c r="F34" s="51">
        <v>0</v>
      </c>
      <c r="G34" s="22">
        <v>19.2</v>
      </c>
      <c r="H34" s="51">
        <v>0</v>
      </c>
      <c r="I34" s="26">
        <f t="shared" si="22"/>
        <v>19.2</v>
      </c>
      <c r="J34" s="49">
        <v>0</v>
      </c>
      <c r="K34" s="26">
        <v>19.2</v>
      </c>
      <c r="L34" s="49">
        <v>0</v>
      </c>
      <c r="M34" s="26">
        <f t="shared" si="23"/>
        <v>19.2</v>
      </c>
      <c r="N34" s="49">
        <v>0</v>
      </c>
      <c r="O34" s="26">
        <v>19.2</v>
      </c>
      <c r="P34" s="49">
        <v>0</v>
      </c>
      <c r="Q34" s="26">
        <f>T34+S34+R34</f>
        <v>19.2</v>
      </c>
      <c r="R34" s="49">
        <v>0</v>
      </c>
      <c r="S34" s="26">
        <f>O34</f>
        <v>19.2</v>
      </c>
      <c r="T34" s="49">
        <v>0</v>
      </c>
      <c r="U34" s="28">
        <f t="shared" si="24"/>
        <v>1</v>
      </c>
      <c r="V34" s="28">
        <f t="shared" si="25"/>
        <v>1</v>
      </c>
    </row>
    <row r="35" spans="1:22" x14ac:dyDescent="0.25">
      <c r="A35" s="9"/>
      <c r="B35" s="9"/>
      <c r="C35" s="52" t="s">
        <v>44</v>
      </c>
      <c r="D35" s="53"/>
      <c r="E35" s="33">
        <f t="shared" ref="E35:T35" si="26">E6+E10</f>
        <v>74411.199999999997</v>
      </c>
      <c r="F35" s="33">
        <f t="shared" si="26"/>
        <v>6367</v>
      </c>
      <c r="G35" s="33">
        <f>G6+G10</f>
        <v>64383.999999999993</v>
      </c>
      <c r="H35" s="33">
        <f t="shared" si="26"/>
        <v>3660.2</v>
      </c>
      <c r="I35" s="33">
        <f t="shared" si="26"/>
        <v>29941.600000000002</v>
      </c>
      <c r="J35" s="50">
        <f t="shared" si="26"/>
        <v>0</v>
      </c>
      <c r="K35" s="33">
        <f t="shared" si="26"/>
        <v>29682.100000000002</v>
      </c>
      <c r="L35" s="50">
        <f t="shared" si="26"/>
        <v>259.5</v>
      </c>
      <c r="M35" s="33">
        <f t="shared" si="26"/>
        <v>31588.100000000002</v>
      </c>
      <c r="N35" s="50">
        <f t="shared" si="26"/>
        <v>0</v>
      </c>
      <c r="O35" s="33">
        <f t="shared" si="26"/>
        <v>29681.9</v>
      </c>
      <c r="P35" s="50">
        <f t="shared" si="26"/>
        <v>1906.2</v>
      </c>
      <c r="Q35" s="33">
        <f t="shared" si="26"/>
        <v>31588.100000000002</v>
      </c>
      <c r="R35" s="50">
        <f t="shared" si="26"/>
        <v>0</v>
      </c>
      <c r="S35" s="33">
        <f>S6+S10</f>
        <v>29681.9</v>
      </c>
      <c r="T35" s="50">
        <f t="shared" si="26"/>
        <v>1906.2</v>
      </c>
      <c r="U35" s="34">
        <f>O35/K35</f>
        <v>0.99999326193227567</v>
      </c>
      <c r="V35" s="34">
        <f>S35/K35</f>
        <v>0.99999326193227567</v>
      </c>
    </row>
  </sheetData>
  <mergeCells count="15">
    <mergeCell ref="C35:D35"/>
    <mergeCell ref="B10:D10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6"/>
  <sheetViews>
    <sheetView view="pageBreakPreview" topLeftCell="A4" zoomScale="90" zoomScaleNormal="100" zoomScaleSheetLayoutView="90" workbookViewId="0">
      <selection activeCell="M11" sqref="M11"/>
    </sheetView>
  </sheetViews>
  <sheetFormatPr defaultRowHeight="15.75" x14ac:dyDescent="0.25"/>
  <cols>
    <col min="1" max="1" width="6.5703125" style="3" customWidth="1"/>
    <col min="2" max="2" width="35.28515625" style="3" customWidth="1"/>
    <col min="3" max="3" width="14" style="3" hidden="1" customWidth="1"/>
    <col min="4" max="4" width="11.42578125" style="3" hidden="1" customWidth="1"/>
    <col min="5" max="5" width="31.85546875" style="3" customWidth="1"/>
    <col min="6" max="6" width="29.28515625" style="3" customWidth="1"/>
    <col min="7" max="7" width="16.42578125" style="3" customWidth="1"/>
    <col min="8" max="8" width="19.5703125" style="3" customWidth="1"/>
    <col min="9" max="9" width="15.710937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32.25" customHeight="1" x14ac:dyDescent="0.25">
      <c r="A1" s="63" t="s">
        <v>41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4" customHeight="1" x14ac:dyDescent="0.25">
      <c r="A2" s="63" t="str">
        <f>'Подпрограмма 3'!A2:V2</f>
        <v>по состоянию на 01 октября 2024  года (с начала года нарастающим итогом)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24" customHeight="1" x14ac:dyDescent="0.25">
      <c r="A3" s="64" t="s">
        <v>13</v>
      </c>
      <c r="B3" s="64" t="s">
        <v>14</v>
      </c>
      <c r="C3" s="65" t="s">
        <v>15</v>
      </c>
      <c r="D3" s="66"/>
      <c r="E3" s="64" t="s">
        <v>16</v>
      </c>
      <c r="F3" s="64" t="s">
        <v>17</v>
      </c>
      <c r="G3" s="64" t="s">
        <v>18</v>
      </c>
      <c r="H3" s="64" t="s">
        <v>19</v>
      </c>
      <c r="I3" s="67" t="s">
        <v>52</v>
      </c>
      <c r="J3" s="67" t="s">
        <v>20</v>
      </c>
      <c r="K3" s="64" t="s">
        <v>21</v>
      </c>
      <c r="L3" s="64"/>
      <c r="M3" s="64"/>
    </row>
    <row r="4" spans="1:13" ht="15" customHeight="1" x14ac:dyDescent="0.25">
      <c r="A4" s="64"/>
      <c r="B4" s="64"/>
      <c r="C4" s="67" t="s">
        <v>22</v>
      </c>
      <c r="D4" s="67" t="s">
        <v>23</v>
      </c>
      <c r="E4" s="64"/>
      <c r="F4" s="64"/>
      <c r="G4" s="64"/>
      <c r="H4" s="64"/>
      <c r="I4" s="68"/>
      <c r="J4" s="68"/>
      <c r="K4" s="64" t="s">
        <v>24</v>
      </c>
      <c r="L4" s="67" t="s">
        <v>25</v>
      </c>
      <c r="M4" s="64" t="s">
        <v>26</v>
      </c>
    </row>
    <row r="5" spans="1:13" ht="31.5" customHeight="1" x14ac:dyDescent="0.25">
      <c r="A5" s="64"/>
      <c r="B5" s="64"/>
      <c r="C5" s="69"/>
      <c r="D5" s="69"/>
      <c r="E5" s="64"/>
      <c r="F5" s="64"/>
      <c r="G5" s="64"/>
      <c r="H5" s="64"/>
      <c r="I5" s="69"/>
      <c r="J5" s="69"/>
      <c r="K5" s="64"/>
      <c r="L5" s="69"/>
      <c r="M5" s="64"/>
    </row>
    <row r="6" spans="1:13" x14ac:dyDescent="0.25">
      <c r="A6" s="10">
        <v>1</v>
      </c>
      <c r="B6" s="10">
        <v>2</v>
      </c>
      <c r="C6" s="10">
        <f>B6+1</f>
        <v>3</v>
      </c>
      <c r="D6" s="10">
        <f t="shared" ref="D6:K6" si="0">C6+1</f>
        <v>4</v>
      </c>
      <c r="E6" s="10">
        <v>3</v>
      </c>
      <c r="F6" s="10">
        <f t="shared" si="0"/>
        <v>4</v>
      </c>
      <c r="G6" s="10">
        <f t="shared" si="0"/>
        <v>5</v>
      </c>
      <c r="H6" s="10">
        <f t="shared" si="0"/>
        <v>6</v>
      </c>
      <c r="I6" s="10">
        <f t="shared" si="0"/>
        <v>7</v>
      </c>
      <c r="J6" s="10">
        <f t="shared" si="0"/>
        <v>8</v>
      </c>
      <c r="K6" s="10">
        <f t="shared" si="0"/>
        <v>9</v>
      </c>
      <c r="L6" s="10">
        <v>10</v>
      </c>
      <c r="M6" s="10">
        <v>11</v>
      </c>
    </row>
    <row r="7" spans="1:13" s="4" customFormat="1" ht="126" x14ac:dyDescent="0.25">
      <c r="A7" s="6">
        <v>1</v>
      </c>
      <c r="B7" s="7" t="s">
        <v>49</v>
      </c>
      <c r="C7" s="8"/>
      <c r="D7" s="8"/>
      <c r="E7" s="41" t="s">
        <v>108</v>
      </c>
      <c r="F7" s="41" t="s">
        <v>71</v>
      </c>
      <c r="G7" s="6" t="s">
        <v>12</v>
      </c>
      <c r="H7" s="42">
        <v>45322</v>
      </c>
      <c r="I7" s="14">
        <v>198700</v>
      </c>
      <c r="J7" s="43"/>
      <c r="K7" s="44">
        <f>M7</f>
        <v>43.3</v>
      </c>
      <c r="L7" s="43"/>
      <c r="M7" s="44">
        <f>'Подпрограмма 3'!M7</f>
        <v>43.3</v>
      </c>
    </row>
    <row r="8" spans="1:13" s="4" customFormat="1" ht="126" customHeight="1" x14ac:dyDescent="0.25">
      <c r="A8" s="6">
        <v>2</v>
      </c>
      <c r="B8" s="7" t="s">
        <v>56</v>
      </c>
      <c r="C8" s="8"/>
      <c r="D8" s="8"/>
      <c r="E8" s="41" t="s">
        <v>109</v>
      </c>
      <c r="F8" s="41" t="s">
        <v>72</v>
      </c>
      <c r="G8" s="6" t="s">
        <v>12</v>
      </c>
      <c r="H8" s="42">
        <v>45688</v>
      </c>
      <c r="I8" s="14">
        <v>886500</v>
      </c>
      <c r="J8" s="43"/>
      <c r="K8" s="44">
        <f>M8</f>
        <v>0</v>
      </c>
      <c r="L8" s="43"/>
      <c r="M8" s="44">
        <f>'Подпрограмма 3'!M8</f>
        <v>0</v>
      </c>
    </row>
    <row r="9" spans="1:13" s="4" customFormat="1" ht="63" customHeight="1" x14ac:dyDescent="0.25">
      <c r="A9" s="6">
        <v>3</v>
      </c>
      <c r="B9" s="7" t="s">
        <v>10</v>
      </c>
      <c r="C9" s="8"/>
      <c r="D9" s="8"/>
      <c r="E9" s="41" t="s">
        <v>92</v>
      </c>
      <c r="F9" s="41" t="s">
        <v>93</v>
      </c>
      <c r="G9" s="6" t="s">
        <v>12</v>
      </c>
      <c r="H9" s="42">
        <v>42262</v>
      </c>
      <c r="I9" s="14">
        <v>406765354</v>
      </c>
      <c r="J9" s="43"/>
      <c r="K9" s="44">
        <f>M9</f>
        <v>3909.7</v>
      </c>
      <c r="L9" s="43"/>
      <c r="M9" s="44">
        <f>'Подпрограмма 3'!M11</f>
        <v>3909.7</v>
      </c>
    </row>
    <row r="10" spans="1:13" s="4" customFormat="1" ht="47.25" x14ac:dyDescent="0.25">
      <c r="A10" s="6">
        <v>4</v>
      </c>
      <c r="B10" s="7" t="s">
        <v>47</v>
      </c>
      <c r="C10" s="8"/>
      <c r="D10" s="8"/>
      <c r="E10" s="41" t="s">
        <v>73</v>
      </c>
      <c r="F10" s="41" t="s">
        <v>53</v>
      </c>
      <c r="G10" s="6" t="s">
        <v>9</v>
      </c>
      <c r="H10" s="42">
        <v>44925</v>
      </c>
      <c r="I10" s="14">
        <v>800000</v>
      </c>
      <c r="J10" s="43"/>
      <c r="K10" s="44">
        <f>M10</f>
        <v>0</v>
      </c>
      <c r="L10" s="43"/>
      <c r="M10" s="44">
        <f>'Подпрограмма 3'!M12</f>
        <v>0</v>
      </c>
    </row>
    <row r="11" spans="1:13" s="4" customFormat="1" ht="63" x14ac:dyDescent="0.25">
      <c r="A11" s="6">
        <v>5</v>
      </c>
      <c r="B11" s="16" t="s">
        <v>74</v>
      </c>
      <c r="C11" s="15"/>
      <c r="D11" s="15"/>
      <c r="E11" s="41" t="s">
        <v>110</v>
      </c>
      <c r="F11" s="41" t="s">
        <v>76</v>
      </c>
      <c r="G11" s="39" t="s">
        <v>11</v>
      </c>
      <c r="H11" s="42">
        <v>45657</v>
      </c>
      <c r="I11" s="14">
        <v>27596666.66</v>
      </c>
      <c r="J11" s="43"/>
      <c r="K11" s="44">
        <f t="shared" ref="K11:K13" si="1">M11</f>
        <v>27596.7</v>
      </c>
      <c r="L11" s="43"/>
      <c r="M11" s="44">
        <f>'Подпрограмма 3'!M14</f>
        <v>27596.7</v>
      </c>
    </row>
    <row r="12" spans="1:13" s="4" customFormat="1" ht="110.25" x14ac:dyDescent="0.25">
      <c r="A12" s="6">
        <v>6</v>
      </c>
      <c r="B12" s="16" t="s">
        <v>61</v>
      </c>
      <c r="C12" s="15"/>
      <c r="D12" s="15"/>
      <c r="E12" s="41" t="s">
        <v>111</v>
      </c>
      <c r="F12" s="41" t="s">
        <v>77</v>
      </c>
      <c r="G12" s="39" t="s">
        <v>11</v>
      </c>
      <c r="H12" s="42">
        <v>45657</v>
      </c>
      <c r="I12" s="45">
        <v>2902666.66</v>
      </c>
      <c r="J12" s="43"/>
      <c r="K12" s="44">
        <f t="shared" si="1"/>
        <v>0</v>
      </c>
      <c r="L12" s="43"/>
      <c r="M12" s="44">
        <f>'Подпрограмма 3'!M16</f>
        <v>0</v>
      </c>
    </row>
    <row r="13" spans="1:13" s="4" customFormat="1" ht="110.25" x14ac:dyDescent="0.25">
      <c r="A13" s="6">
        <v>7</v>
      </c>
      <c r="B13" s="16" t="s">
        <v>75</v>
      </c>
      <c r="C13" s="15"/>
      <c r="D13" s="15"/>
      <c r="E13" s="17" t="s">
        <v>78</v>
      </c>
      <c r="F13" s="17" t="s">
        <v>79</v>
      </c>
      <c r="G13" s="39" t="s">
        <v>11</v>
      </c>
      <c r="H13" s="42">
        <v>45657</v>
      </c>
      <c r="I13" s="14">
        <v>1276666.6599999999</v>
      </c>
      <c r="J13" s="43"/>
      <c r="K13" s="44">
        <f t="shared" si="1"/>
        <v>0</v>
      </c>
      <c r="L13" s="43"/>
      <c r="M13" s="44">
        <f>'Подпрограмма 3'!M15</f>
        <v>0</v>
      </c>
    </row>
    <row r="14" spans="1:13" s="4" customFormat="1" ht="78.75" x14ac:dyDescent="0.25">
      <c r="A14" s="46">
        <v>8</v>
      </c>
      <c r="B14" s="20" t="s">
        <v>90</v>
      </c>
      <c r="C14" s="15"/>
      <c r="D14" s="15"/>
      <c r="E14" s="47" t="s">
        <v>112</v>
      </c>
      <c r="F14" s="17" t="s">
        <v>113</v>
      </c>
      <c r="G14" s="6" t="s">
        <v>9</v>
      </c>
      <c r="H14" s="42">
        <v>45651</v>
      </c>
      <c r="I14" s="14">
        <v>19166.63</v>
      </c>
      <c r="J14" s="43"/>
      <c r="K14" s="44">
        <f>M14</f>
        <v>19.2</v>
      </c>
      <c r="L14" s="43"/>
      <c r="M14" s="44">
        <f>'Подпрограмма 3'!M33</f>
        <v>19.2</v>
      </c>
    </row>
    <row r="15" spans="1:13" s="4" customFormat="1" ht="78.75" x14ac:dyDescent="0.25">
      <c r="A15" s="46">
        <v>9</v>
      </c>
      <c r="B15" s="20" t="s">
        <v>91</v>
      </c>
      <c r="C15" s="15"/>
      <c r="D15" s="15"/>
      <c r="E15" s="47" t="s">
        <v>114</v>
      </c>
      <c r="F15" s="17" t="s">
        <v>113</v>
      </c>
      <c r="G15" s="6" t="s">
        <v>9</v>
      </c>
      <c r="H15" s="42">
        <v>45651</v>
      </c>
      <c r="I15" s="14">
        <v>19166.63</v>
      </c>
      <c r="J15" s="43"/>
      <c r="K15" s="44">
        <f>M15</f>
        <v>19.2</v>
      </c>
      <c r="L15" s="43"/>
      <c r="M15" s="44">
        <f>'Подпрограмма 3'!M34</f>
        <v>19.2</v>
      </c>
    </row>
    <row r="16" spans="1:13" ht="15" customHeight="1" x14ac:dyDescent="0.25">
      <c r="A16" s="70" t="s">
        <v>27</v>
      </c>
      <c r="B16" s="71"/>
      <c r="C16" s="71"/>
      <c r="D16" s="71"/>
      <c r="E16" s="71"/>
      <c r="F16" s="71"/>
      <c r="G16" s="71"/>
      <c r="H16" s="71"/>
      <c r="I16" s="72"/>
      <c r="J16" s="5">
        <f t="shared" ref="J16:L16" si="2">SUM(J7:J13)</f>
        <v>0</v>
      </c>
      <c r="K16" s="5">
        <f>SUM(K7:K15)</f>
        <v>31588.100000000002</v>
      </c>
      <c r="L16" s="5">
        <f t="shared" si="2"/>
        <v>0</v>
      </c>
      <c r="M16" s="5">
        <f>SUM(M7:M15)</f>
        <v>31588.100000000002</v>
      </c>
    </row>
  </sheetData>
  <mergeCells count="18">
    <mergeCell ref="A16:I16"/>
    <mergeCell ref="M4:M5"/>
    <mergeCell ref="D4:D5"/>
    <mergeCell ref="K4:K5"/>
    <mergeCell ref="L4:L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2024-10-31T13:40:08Z</cp:lastPrinted>
  <dcterms:created xsi:type="dcterms:W3CDTF">2015-07-01T06:08:23Z</dcterms:created>
  <dcterms:modified xsi:type="dcterms:W3CDTF">2024-10-31T14:02:02Z</dcterms:modified>
</cp:coreProperties>
</file>