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10.2024\"/>
    </mc:Choice>
  </mc:AlternateContent>
  <bookViews>
    <workbookView xWindow="720" yWindow="4185" windowWidth="19440" windowHeight="8520"/>
  </bookViews>
  <sheets>
    <sheet name="МП Коммунальная инфр" sheetId="19" r:id="rId1"/>
    <sheet name="МП Коммунальная инфр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Коммунальная инфр (2)'!#REF!</definedName>
    <definedName name="sub_14000" localSheetId="2">'Подпрограмма 2 (2)'!#REF!</definedName>
    <definedName name="Z_359C8E5E_9871_416C_8416_05D2A4FF5688_.wvu.PrintArea" localSheetId="1" hidden="1">'МП Коммунальная инфр (2)'!$A$1:$N$24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Коммунальная инфр (2)'!$A$1:$N$24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Коммунальная инфр (2)'!$A$1:$N$24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Коммунальная инфр (2)'!$A$1:$N$24</definedName>
    <definedName name="Z_F75B3EC3_CC43_4B33_913D_5D7444E65C48_.wvu.PrintArea" localSheetId="2" hidden="1">'Подпрограмма 2 (2)'!$A$1:$N$9</definedName>
    <definedName name="_xlnm.Print_Titles" localSheetId="1">'МП Коммунальная инфр (2)'!$3:$6</definedName>
    <definedName name="_xlnm.Print_Titles" localSheetId="2">'Подпрограмма 2 (2)'!$3:$6</definedName>
    <definedName name="_xlnm.Print_Area" localSheetId="0">'МП Коммунальная инфр'!$A$1:$V$58</definedName>
    <definedName name="_xlnm.Print_Area" localSheetId="1">'МП Коммунальная инфр (2)'!$A$1:$M$24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I7" i="19" l="1"/>
  <c r="M7" i="19"/>
  <c r="Q7" i="19"/>
  <c r="V35" i="19" l="1"/>
  <c r="U35" i="19"/>
  <c r="V40" i="19" l="1"/>
  <c r="U40" i="19"/>
  <c r="V21" i="19"/>
  <c r="U21" i="19"/>
  <c r="K18" i="20" l="1"/>
  <c r="K19" i="20"/>
  <c r="K20" i="20"/>
  <c r="M18" i="20"/>
  <c r="M19" i="20"/>
  <c r="M20" i="20"/>
  <c r="M17" i="20"/>
  <c r="K17" i="20" s="1"/>
  <c r="M16" i="20"/>
  <c r="K16" i="20" s="1"/>
  <c r="M15" i="20"/>
  <c r="K15" i="20" s="1"/>
  <c r="M13" i="20" l="1"/>
  <c r="K13" i="20" s="1"/>
  <c r="V36" i="19" l="1"/>
  <c r="U36" i="19"/>
  <c r="V47" i="19"/>
  <c r="U47" i="19"/>
  <c r="T47" i="19"/>
  <c r="V46" i="19"/>
  <c r="U46" i="19"/>
  <c r="T46" i="19"/>
  <c r="V45" i="19"/>
  <c r="U45" i="19"/>
  <c r="T45" i="19"/>
  <c r="T42" i="19"/>
  <c r="V44" i="19"/>
  <c r="U44" i="19"/>
  <c r="V41" i="19"/>
  <c r="U41" i="19"/>
  <c r="R41" i="19"/>
  <c r="V14" i="19"/>
  <c r="U14" i="19"/>
  <c r="S14" i="19"/>
  <c r="V13" i="19"/>
  <c r="U13" i="19"/>
  <c r="V10" i="19"/>
  <c r="U10" i="19"/>
  <c r="S10" i="19"/>
  <c r="V9" i="19"/>
  <c r="U9" i="19"/>
  <c r="S9" i="19"/>
  <c r="V8" i="19"/>
  <c r="U8" i="19"/>
  <c r="S8" i="19"/>
  <c r="F49" i="19"/>
  <c r="G49" i="19"/>
  <c r="H49" i="19"/>
  <c r="I49" i="19"/>
  <c r="J49" i="19"/>
  <c r="K49" i="19"/>
  <c r="L49" i="19"/>
  <c r="M49" i="19"/>
  <c r="N49" i="19"/>
  <c r="O49" i="19"/>
  <c r="P49" i="19"/>
  <c r="Q49" i="19"/>
  <c r="R49" i="19"/>
  <c r="S49" i="19"/>
  <c r="T49" i="19"/>
  <c r="Q52" i="19"/>
  <c r="M52" i="19"/>
  <c r="I52" i="19"/>
  <c r="E52" i="19"/>
  <c r="E49" i="19" s="1"/>
  <c r="V55" i="19" l="1"/>
  <c r="U55" i="19"/>
  <c r="S55" i="19"/>
  <c r="S32" i="19"/>
  <c r="S13" i="19"/>
  <c r="Q51" i="19"/>
  <c r="M51" i="19"/>
  <c r="I51" i="19"/>
  <c r="E51" i="19"/>
  <c r="S47" i="19" l="1"/>
  <c r="Q47" i="19"/>
  <c r="M47" i="19"/>
  <c r="I47" i="19"/>
  <c r="E47" i="19"/>
  <c r="S46" i="19"/>
  <c r="Q46" i="19" s="1"/>
  <c r="M46" i="19"/>
  <c r="I46" i="19"/>
  <c r="E46" i="19"/>
  <c r="S45" i="19"/>
  <c r="Q45" i="19" s="1"/>
  <c r="M45" i="19"/>
  <c r="I45" i="19"/>
  <c r="E45" i="19"/>
  <c r="L24" i="20" l="1"/>
  <c r="J24" i="20" l="1"/>
  <c r="M23" i="20" l="1"/>
  <c r="K23" i="20" s="1"/>
  <c r="M21" i="20"/>
  <c r="K21" i="20" s="1"/>
  <c r="M8" i="20"/>
  <c r="K8" i="20" l="1"/>
  <c r="V57" i="19" l="1"/>
  <c r="U57" i="19"/>
  <c r="S57" i="19"/>
  <c r="M41" i="19"/>
  <c r="M14" i="20" s="1"/>
  <c r="K14" i="20" s="1"/>
  <c r="S41" i="19"/>
  <c r="S34" i="19"/>
  <c r="V31" i="19"/>
  <c r="U31" i="19"/>
  <c r="S31" i="19"/>
  <c r="S18" i="19"/>
  <c r="F53" i="19" l="1"/>
  <c r="G53" i="19"/>
  <c r="H53" i="19"/>
  <c r="J53" i="19"/>
  <c r="K53" i="19"/>
  <c r="L53" i="19"/>
  <c r="N53" i="19"/>
  <c r="O53" i="19"/>
  <c r="P53" i="19"/>
  <c r="R53" i="19"/>
  <c r="S53" i="19"/>
  <c r="T53" i="19"/>
  <c r="Q57" i="19"/>
  <c r="M57" i="19"/>
  <c r="I57" i="19"/>
  <c r="E57" i="19"/>
  <c r="F40" i="19"/>
  <c r="F58" i="19" s="1"/>
  <c r="G40" i="19"/>
  <c r="H40" i="19"/>
  <c r="H58" i="19" s="1"/>
  <c r="J40" i="19"/>
  <c r="K40" i="19"/>
  <c r="L40" i="19"/>
  <c r="N40" i="19"/>
  <c r="O40" i="19"/>
  <c r="P40" i="19"/>
  <c r="R40" i="19"/>
  <c r="T40" i="19"/>
  <c r="S44" i="19"/>
  <c r="Q44" i="19" s="1"/>
  <c r="M44" i="19"/>
  <c r="I44" i="19"/>
  <c r="E44" i="19"/>
  <c r="Q48" i="19"/>
  <c r="M48" i="19"/>
  <c r="I48" i="19"/>
  <c r="E48" i="19"/>
  <c r="S43" i="19"/>
  <c r="Q43" i="19" s="1"/>
  <c r="M43" i="19"/>
  <c r="I43" i="19"/>
  <c r="E43" i="19"/>
  <c r="S42" i="19"/>
  <c r="Q42" i="19" s="1"/>
  <c r="M42" i="19"/>
  <c r="I42" i="19"/>
  <c r="E42" i="19"/>
  <c r="F29" i="19"/>
  <c r="H29" i="19"/>
  <c r="J29" i="19"/>
  <c r="L29" i="19"/>
  <c r="N29" i="19"/>
  <c r="P29" i="19"/>
  <c r="R29" i="19"/>
  <c r="T29" i="19"/>
  <c r="V42" i="19" l="1"/>
  <c r="U42" i="19"/>
  <c r="S40" i="19"/>
  <c r="M40" i="19"/>
  <c r="F35" i="19" l="1"/>
  <c r="H35" i="19"/>
  <c r="J35" i="19"/>
  <c r="K35" i="19"/>
  <c r="L35" i="19"/>
  <c r="N35" i="19"/>
  <c r="O35" i="19"/>
  <c r="P35" i="19"/>
  <c r="R35" i="19"/>
  <c r="T35" i="19"/>
  <c r="F38" i="19"/>
  <c r="G38" i="19"/>
  <c r="H38" i="19"/>
  <c r="J38" i="19"/>
  <c r="K38" i="19"/>
  <c r="L38" i="19"/>
  <c r="N38" i="19"/>
  <c r="O38" i="19"/>
  <c r="P38" i="19"/>
  <c r="R38" i="19"/>
  <c r="S38" i="19"/>
  <c r="T38" i="19"/>
  <c r="Q55" i="19"/>
  <c r="Q53" i="19" s="1"/>
  <c r="M55" i="19"/>
  <c r="I55" i="19"/>
  <c r="I53" i="19" s="1"/>
  <c r="E55" i="19"/>
  <c r="E53" i="19" s="1"/>
  <c r="Q56" i="19"/>
  <c r="M56" i="19"/>
  <c r="I56" i="19"/>
  <c r="E56" i="19"/>
  <c r="Q54" i="19"/>
  <c r="M54" i="19"/>
  <c r="I54" i="19"/>
  <c r="E54" i="19"/>
  <c r="Q39" i="19"/>
  <c r="Q38" i="19" s="1"/>
  <c r="M39" i="19"/>
  <c r="M38" i="19" s="1"/>
  <c r="I39" i="19"/>
  <c r="I38" i="19" s="1"/>
  <c r="E39" i="19"/>
  <c r="E38" i="19" s="1"/>
  <c r="G35" i="19"/>
  <c r="G29" i="19" s="1"/>
  <c r="G58" i="19" s="1"/>
  <c r="M22" i="20" l="1"/>
  <c r="K22" i="20" s="1"/>
  <c r="M53" i="19"/>
  <c r="U53" i="19" s="1"/>
  <c r="V53" i="19"/>
  <c r="S36" i="19"/>
  <c r="E50" i="19"/>
  <c r="I50" i="19"/>
  <c r="M50" i="19"/>
  <c r="Q50" i="19"/>
  <c r="H30" i="19"/>
  <c r="J30" i="19"/>
  <c r="K30" i="19"/>
  <c r="K29" i="19" s="1"/>
  <c r="L30" i="19"/>
  <c r="N30" i="19"/>
  <c r="O30" i="19"/>
  <c r="O29" i="19" s="1"/>
  <c r="P30" i="19"/>
  <c r="R30" i="19"/>
  <c r="S30" i="19"/>
  <c r="T30" i="19"/>
  <c r="E34" i="19"/>
  <c r="E33" i="19"/>
  <c r="S28" i="19"/>
  <c r="S35" i="19" l="1"/>
  <c r="S29" i="19" s="1"/>
  <c r="G30" i="19"/>
  <c r="E32" i="19"/>
  <c r="S26" i="19"/>
  <c r="S12" i="19" l="1"/>
  <c r="Q41" i="19" l="1"/>
  <c r="Q40" i="19" s="1"/>
  <c r="I41" i="19"/>
  <c r="I40" i="19" s="1"/>
  <c r="E41" i="19"/>
  <c r="E40" i="19" s="1"/>
  <c r="Q36" i="19"/>
  <c r="M36" i="19"/>
  <c r="I36" i="19"/>
  <c r="E36" i="19"/>
  <c r="Q32" i="19"/>
  <c r="V32" i="19" s="1"/>
  <c r="Q33" i="19"/>
  <c r="Q34" i="19"/>
  <c r="M32" i="19"/>
  <c r="M33" i="19"/>
  <c r="M10" i="20" s="1"/>
  <c r="K10" i="20" s="1"/>
  <c r="M34" i="19"/>
  <c r="I32" i="19"/>
  <c r="I33" i="19"/>
  <c r="I34" i="19"/>
  <c r="Q31" i="19"/>
  <c r="M31" i="19"/>
  <c r="I31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7" i="19"/>
  <c r="Q8" i="19"/>
  <c r="Q9" i="19"/>
  <c r="Q10" i="19"/>
  <c r="Q11" i="19"/>
  <c r="Q12" i="19"/>
  <c r="Q13" i="19"/>
  <c r="Q14" i="19"/>
  <c r="Q15" i="19"/>
  <c r="Q16" i="19"/>
  <c r="Q17" i="19"/>
  <c r="Q18" i="19"/>
  <c r="M8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2" i="19"/>
  <c r="M23" i="19"/>
  <c r="R27" i="19"/>
  <c r="S27" i="19"/>
  <c r="Q28" i="19"/>
  <c r="N27" i="19"/>
  <c r="O27" i="19"/>
  <c r="P27" i="19"/>
  <c r="M28" i="19"/>
  <c r="S25" i="19"/>
  <c r="N25" i="19"/>
  <c r="O25" i="19"/>
  <c r="P25" i="19"/>
  <c r="M26" i="19"/>
  <c r="S20" i="19"/>
  <c r="Q20" i="19" s="1"/>
  <c r="S21" i="19"/>
  <c r="Q21" i="19" s="1"/>
  <c r="S22" i="19"/>
  <c r="Q22" i="19" s="1"/>
  <c r="S23" i="19"/>
  <c r="Q23" i="19" s="1"/>
  <c r="S19" i="19"/>
  <c r="Q19" i="19" s="1"/>
  <c r="R6" i="19"/>
  <c r="R58" i="19" s="1"/>
  <c r="T6" i="19"/>
  <c r="O6" i="19"/>
  <c r="I26" i="19"/>
  <c r="U26" i="19" s="1"/>
  <c r="I28" i="19"/>
  <c r="J27" i="19"/>
  <c r="K27" i="19"/>
  <c r="J25" i="19"/>
  <c r="K25" i="19"/>
  <c r="I8" i="19"/>
  <c r="I9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J6" i="19"/>
  <c r="J58" i="19" s="1"/>
  <c r="K6" i="19"/>
  <c r="F6" i="19"/>
  <c r="E26" i="19"/>
  <c r="E31" i="19"/>
  <c r="E28" i="19"/>
  <c r="E27" i="19" s="1"/>
  <c r="F27" i="19"/>
  <c r="G27" i="19"/>
  <c r="H27" i="19"/>
  <c r="G25" i="19"/>
  <c r="H6" i="19"/>
  <c r="G6" i="19"/>
  <c r="M9" i="20" l="1"/>
  <c r="U32" i="19"/>
  <c r="U12" i="19"/>
  <c r="V12" i="19"/>
  <c r="V34" i="19"/>
  <c r="M11" i="20"/>
  <c r="K11" i="20" s="1"/>
  <c r="U34" i="19"/>
  <c r="U18" i="19"/>
  <c r="V18" i="19"/>
  <c r="E35" i="19"/>
  <c r="Q35" i="19"/>
  <c r="M35" i="19"/>
  <c r="I35" i="19"/>
  <c r="G24" i="19"/>
  <c r="J24" i="19"/>
  <c r="I30" i="19"/>
  <c r="M30" i="19"/>
  <c r="Q30" i="19"/>
  <c r="K24" i="19"/>
  <c r="K58" i="19" s="1"/>
  <c r="U28" i="19"/>
  <c r="U27" i="19" s="1"/>
  <c r="V28" i="19"/>
  <c r="V27" i="19" s="1"/>
  <c r="P24" i="19"/>
  <c r="S24" i="19"/>
  <c r="O24" i="19"/>
  <c r="O58" i="19" s="1"/>
  <c r="N24" i="19"/>
  <c r="S6" i="19"/>
  <c r="E6" i="19"/>
  <c r="L27" i="19"/>
  <c r="M27" i="19"/>
  <c r="L25" i="19"/>
  <c r="Q27" i="19"/>
  <c r="T27" i="19"/>
  <c r="I27" i="19"/>
  <c r="F25" i="19"/>
  <c r="H25" i="19"/>
  <c r="M24" i="20" l="1"/>
  <c r="M29" i="19"/>
  <c r="K9" i="20"/>
  <c r="K24" i="20" s="1"/>
  <c r="S58" i="19"/>
  <c r="Q29" i="19"/>
  <c r="I29" i="19"/>
  <c r="U30" i="19"/>
  <c r="V30" i="19"/>
  <c r="E30" i="19"/>
  <c r="E29" i="19" s="1"/>
  <c r="F30" i="19"/>
  <c r="L24" i="19"/>
  <c r="F24" i="19"/>
  <c r="H24" i="19"/>
  <c r="V29" i="19" l="1"/>
  <c r="U29" i="19"/>
  <c r="L6" i="19"/>
  <c r="L58" i="19" s="1"/>
  <c r="M6" i="19"/>
  <c r="N6" i="19"/>
  <c r="N58" i="19" s="1"/>
  <c r="P6" i="19"/>
  <c r="P58" i="19" s="1"/>
  <c r="Q6" i="19"/>
  <c r="T26" i="19" l="1"/>
  <c r="R26" i="19"/>
  <c r="E25" i="19"/>
  <c r="E24" i="19" s="1"/>
  <c r="R25" i="19" l="1"/>
  <c r="R24" i="19" s="1"/>
  <c r="Q26" i="19"/>
  <c r="V26" i="19" s="1"/>
  <c r="V25" i="19" s="1"/>
  <c r="T25" i="19"/>
  <c r="T24" i="19" s="1"/>
  <c r="T58" i="19" s="1"/>
  <c r="I25" i="19"/>
  <c r="I24" i="19" s="1"/>
  <c r="M25" i="19"/>
  <c r="Q25" i="19" l="1"/>
  <c r="Q24" i="19" s="1"/>
  <c r="Q58" i="19" s="1"/>
  <c r="M24" i="19"/>
  <c r="M58" i="19" s="1"/>
  <c r="U25" i="19"/>
  <c r="I6" i="19"/>
  <c r="I58" i="19" s="1"/>
  <c r="V24" i="19" l="1"/>
  <c r="U24" i="19"/>
  <c r="U6" i="19"/>
  <c r="V6" i="19"/>
  <c r="B7" i="22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  <c r="E37" i="19"/>
  <c r="R37" i="19"/>
  <c r="H37" i="19"/>
  <c r="I37" i="19"/>
  <c r="J37" i="19"/>
  <c r="Q37" i="19"/>
  <c r="S37" i="19"/>
  <c r="F37" i="19"/>
  <c r="N37" i="19"/>
  <c r="L37" i="19"/>
  <c r="K37" i="19"/>
  <c r="M37" i="19"/>
  <c r="T37" i="19"/>
  <c r="P37" i="19"/>
  <c r="O37" i="19"/>
  <c r="E58" i="19" l="1"/>
  <c r="U58" i="19"/>
  <c r="V58" i="19"/>
  <c r="G37" i="19"/>
</calcChain>
</file>

<file path=xl/sharedStrings.xml><?xml version="1.0" encoding="utf-8"?>
<sst xmlns="http://schemas.openxmlformats.org/spreadsheetml/2006/main" count="360" uniqueCount="182">
  <si>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</si>
  <si>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</si>
  <si>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</si>
  <si>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</si>
  <si>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</si>
  <si>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</si>
  <si>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</si>
  <si>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</si>
  <si>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</si>
  <si>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</si>
  <si>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</si>
  <si>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</si>
  <si>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</si>
  <si>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</si>
  <si>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</si>
  <si>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</si>
  <si>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</si>
  <si>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</si>
  <si>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</si>
  <si>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</si>
  <si>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</si>
  <si>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</si>
  <si>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</si>
  <si>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</si>
  <si>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</si>
  <si>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</si>
  <si>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</si>
  <si>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</si>
  <si>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</si>
  <si>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</si>
  <si>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</si>
  <si>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</si>
  <si>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</si>
  <si>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</si>
  <si>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</si>
  <si>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</si>
  <si>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t>
  </si>
  <si>
    <t>Раздел 3. Организация вывоза стоков из септиков и выгребных ям</t>
  </si>
  <si>
    <t>МО "Городское поселение "Рабочий поселок Искателей"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</si>
  <si>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</si>
  <si>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Подраздел 1. Организация вывоза стоков из септиков и выгребных ям</t>
  </si>
  <si>
    <t>Подраздел 2. Очистка стоков из септиков и выгребных ям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</si>
  <si>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</si>
  <si>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</si>
  <si>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Подраздел 1. Создания мест (площадок) накопления твердых коммунальных отходов до 11 месяцев</t>
  </si>
  <si>
    <t>Раздел 7. Приобретение коммунальной (специализированной) техники, специализированного оборудования</t>
  </si>
  <si>
    <t>районный бюджет</t>
  </si>
  <si>
    <t>внебюджетные источники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</si>
  <si>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</si>
  <si>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</si>
  <si>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</si>
  <si>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</si>
  <si>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</si>
  <si>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</si>
  <si>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</si>
  <si>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</si>
  <si>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</si>
  <si>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</si>
  <si>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</si>
  <si>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</si>
  <si>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</si>
  <si>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</si>
  <si>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</si>
  <si>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</si>
  <si>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</si>
  <si>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2.1</t>
  </si>
  <si>
    <t>3.1</t>
  </si>
  <si>
    <t>3.1.1</t>
  </si>
  <si>
    <t>4.1</t>
  </si>
  <si>
    <t>5.1</t>
  </si>
  <si>
    <t>7.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</si>
  <si>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</si>
  <si>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</si>
  <si>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</si>
  <si>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</si>
  <si>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</si>
  <si>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</si>
  <si>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</si>
  <si>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</si>
  <si>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</si>
  <si>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</si>
  <si>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</si>
  <si>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</si>
  <si>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</si>
  <si>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</si>
  <si>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</si>
  <si>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</si>
  <si>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</si>
  <si>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</si>
  <si>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</si>
  <si>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2.1.1.</t>
  </si>
  <si>
    <t>2.2</t>
  </si>
  <si>
    <t>2.2.1</t>
  </si>
  <si>
    <t>3.1.2</t>
  </si>
  <si>
    <t>3.1.3</t>
  </si>
  <si>
    <t>3.1.4</t>
  </si>
  <si>
    <t>4</t>
  </si>
  <si>
    <t>Раздел 6. Ликвидация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</si>
  <si>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</si>
  <si>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5.1.1</t>
  </si>
  <si>
    <t>6.1</t>
  </si>
  <si>
    <t>Раздел 8. Иные мероприятия</t>
  </si>
  <si>
    <t>Расходы на реализацию природоохранных мероприятий</t>
  </si>
  <si>
    <t>7.1</t>
  </si>
  <si>
    <t>Раздел 10. Строительство (приобретение), реконструкция объектов недвижимого имущества, разработка проектной документации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</si>
  <si>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</si>
  <si>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МП ЗР "Севержилкомсервис"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</si>
  <si>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</si>
  <si>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Нераспределенный резерв на приобретение объектов недвижимого имущества для хранения специализированной техники</t>
  </si>
  <si>
    <t>8.1</t>
  </si>
  <si>
    <t>8.2</t>
  </si>
  <si>
    <t>8.3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</si>
  <si>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</si>
  <si>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Цена по контракту, руб.</t>
  </si>
  <si>
    <t>План на 2024 год</t>
  </si>
  <si>
    <t>Сельское поселение «Великовисочный сельсовет» Заполярного района Ненецкого автономного округа</t>
  </si>
  <si>
    <t>Сельское поселение «Омский сельсовет» Заполярного района Ненецкого автономного округа</t>
  </si>
  <si>
    <t>Сельское поселение «Тиманский сельсовет» Заполярного района Ненецкого автономного округа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</si>
  <si>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</si>
  <si>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Подраздел 2. Обустройство контейнерных площадок для установки контейнеров ТКО и приобретение контейнеров</t>
  </si>
  <si>
    <t>Сельское поселение «Канинский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</si>
  <si>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</si>
  <si>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Поставка трактора Агромаш 90 ТГ в г. Нарьян-Мар</t>
  </si>
  <si>
    <t>Приобретение илососной вакуумной машины на шасси Урал</t>
  </si>
  <si>
    <t>Поставка фронтального погрузчика-экскаватора в г. Нарьян-Мар для МО «Городское поселение «Рабочий посёлок Искателей</t>
  </si>
  <si>
    <t>Нераспределенный резерв на приобретение коммунальной (специализированной) техники</t>
  </si>
  <si>
    <t>6.2</t>
  </si>
  <si>
    <t>6.3</t>
  </si>
  <si>
    <t>6.4</t>
  </si>
  <si>
    <t>6.5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</si>
  <si>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</si>
  <si>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8.4</t>
  </si>
  <si>
    <t>Создания мест (площадок) накопления твердых коммунальных отходов до 11 месяцев</t>
  </si>
  <si>
    <t>№ 0184300000423000159 от 25.09.2023</t>
  </si>
  <si>
    <t>ИП Коткин Н.В.</t>
  </si>
  <si>
    <t>Контракт от 22.09.2022 № 0184300000422000200</t>
  </si>
  <si>
    <t>ИП Дрокина Варвара Сергеевна</t>
  </si>
  <si>
    <t>№ 0184300000424000012 от 19.02.2024</t>
  </si>
  <si>
    <t>30.04.2024</t>
  </si>
  <si>
    <t>№ 0184300000423000194 от 15.12.2023</t>
  </si>
  <si>
    <t>24.02.2024</t>
  </si>
  <si>
    <t>1.1.</t>
  </si>
  <si>
    <t>1.2.</t>
  </si>
  <si>
    <t>1.3.</t>
  </si>
  <si>
    <t>1.4.</t>
  </si>
  <si>
    <t>№ 01-15-17/24 от 01.04.2024</t>
  </si>
  <si>
    <t>ООО "ЭКО-СПЕКТРУМ"</t>
  </si>
  <si>
    <t>№ 0184300000423000178 от 09.11.2023</t>
  </si>
  <si>
    <t>ООО "ПРОЕКТГАЗСТРОЙ"</t>
  </si>
  <si>
    <t>№ 99/2024 от 21.03.2024</t>
  </si>
  <si>
    <t>ООО "М-Сервис"</t>
  </si>
  <si>
    <t>№ 104/2022 от 14.06.2022 (доп. соглашение от 12.03.2024)</t>
  </si>
  <si>
    <t>ООО "НАО-СТОМ"</t>
  </si>
  <si>
    <t>Поставка трактора гусеничного в г. Нарьян-Мар (для ЖКУ Хорей-Вер)</t>
  </si>
  <si>
    <t>Поставка самосвала (для ЖКУ Хорей-Вер)</t>
  </si>
  <si>
    <t>Поставка двух фронтальных погрузчиков в г. Нарьян-Мар (для ЖКУ Хорей-Вер, ЖКУ Харута)</t>
  </si>
  <si>
    <t>6.6</t>
  </si>
  <si>
    <t>6.7</t>
  </si>
  <si>
    <t>6.8</t>
  </si>
  <si>
    <t>7.2</t>
  </si>
  <si>
    <t>Обустройство подъездной площадки перед ангаром накопления ТКО до 11 месяцев в п. Красное Сельского поселения «Приморско-Куйский сельсовет» ЗР НАО</t>
  </si>
  <si>
    <t>по состоянию на 01 октября 2024 года (с начала года нарастающим итогом)</t>
  </si>
  <si>
    <t>План на 01.10.2024</t>
  </si>
  <si>
    <t>7.3</t>
  </si>
  <si>
    <t>Устройство подпорной бетонной стенки в ангаре накопления твердых коммунальных отходов до 11 месяцев в с. Тельвиска Сельского поселения «Тельвисочный сельсовет» ЗР НАО</t>
  </si>
  <si>
    <t>Обустройство контейнерных площадок для установки контейнеров ТКО и приобретение контейнеров</t>
  </si>
  <si>
    <t>№ 0184300000424000116 от 25.06.2024</t>
  </si>
  <si>
    <t>ИП Ледков Н.Г.</t>
  </si>
  <si>
    <t>01.10.2024</t>
  </si>
  <si>
    <t>2.1.</t>
  </si>
  <si>
    <t>№ 130/2024 от 23.04.2024</t>
  </si>
  <si>
    <t>ООО "СТРУКТУРА-ТЕХНО"</t>
  </si>
  <si>
    <t>№ 268/2024 от 05.08.2024</t>
  </si>
  <si>
    <t>ООО "АЗ "СТРОЙДОРМАШ"</t>
  </si>
  <si>
    <t>№ 0600600025024000001 от 19.07.2024</t>
  </si>
  <si>
    <t>ООО "Машины и механизмы"</t>
  </si>
  <si>
    <t>№ 262/2024 от 29.07.2024</t>
  </si>
  <si>
    <t>ООО "ДСТ ПАРТС"</t>
  </si>
  <si>
    <t>№ 260/2024 от 26.07.2024</t>
  </si>
  <si>
    <t>ООО "ТЕХСЕРВИС-МСК"</t>
  </si>
  <si>
    <t>№ 187/2024 от 24.06.2024</t>
  </si>
  <si>
    <t>ООО "СОЮЗТЕХСНАБ"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</si>
</sst>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?_р_._-;_-@_-"/>
    <numFmt numFmtId="169" formatCode="_-* #,##0.0_р_._-;\-* #,##0.0_р_._-;_-* &quot;-&quot;?_р_._-;_-@_-"/>
    <numFmt numFmtId="170" formatCode="_-* #,##0.0\ _₽_-;\-* #,##0.0\ _₽_-;_-* &quot;-&quot;?\ _₽_-;_-@_-"/>
    <numFmt numFmtId="171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1" fillId="0" borderId="0"/>
  </cellStyleXfs>
  <cellXfs count="140">
    <xf numFmtId="0" fontId="0" fillId="0" borderId="0" xfId="0"/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49" fontId="6" fillId="2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167" fontId="8" fillId="0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/>
    <xf numFmtId="165" fontId="12" fillId="0" borderId="4" xfId="0" applyNumberFormat="1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168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justify" vertical="center" wrapText="1"/>
      <protection locked="0"/>
    </xf>
    <xf numFmtId="0" fontId="13" fillId="0" borderId="8" xfId="0" applyFont="1" applyFill="1" applyBorder="1" applyAlignment="1">
      <alignment horizontal="left" wrapText="1"/>
    </xf>
    <xf numFmtId="0" fontId="13" fillId="0" borderId="1" xfId="0" applyFont="1" applyFill="1" applyBorder="1" applyAlignment="1" applyProtection="1">
      <alignment wrapText="1"/>
      <protection locked="0"/>
    </xf>
    <xf numFmtId="168" fontId="13" fillId="2" borderId="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justify" vertical="center" wrapText="1"/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9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wrapText="1"/>
      <protection locked="0"/>
    </xf>
    <xf numFmtId="0" fontId="13" fillId="0" borderId="1" xfId="0" applyFont="1" applyFill="1" applyBorder="1" applyAlignment="1">
      <alignment wrapText="1"/>
    </xf>
    <xf numFmtId="164" fontId="5" fillId="0" borderId="1" xfId="6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64" fontId="10" fillId="0" borderId="0" xfId="6" applyNumberFormat="1" applyFont="1" applyAlignment="1">
      <alignment horizontal="center" vertical="center"/>
    </xf>
    <xf numFmtId="164" fontId="10" fillId="0" borderId="1" xfId="6" applyNumberFormat="1" applyFont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wrapText="1"/>
    </xf>
    <xf numFmtId="14" fontId="6" fillId="0" borderId="2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center" wrapText="1"/>
    </xf>
    <xf numFmtId="168" fontId="6" fillId="0" borderId="1" xfId="7" applyNumberFormat="1" applyFont="1" applyFill="1" applyBorder="1" applyAlignment="1">
      <alignment horizontal="center" vertical="center"/>
    </xf>
    <xf numFmtId="165" fontId="8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8" fontId="10" fillId="0" borderId="1" xfId="6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9" fontId="6" fillId="0" borderId="1" xfId="2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69" fontId="6" fillId="0" borderId="1" xfId="7" applyNumberFormat="1" applyFont="1" applyFill="1" applyBorder="1" applyAlignment="1">
      <alignment horizontal="center" vertical="center"/>
    </xf>
    <xf numFmtId="170" fontId="6" fillId="0" borderId="1" xfId="0" applyNumberFormat="1" applyFont="1" applyFill="1" applyBorder="1" applyAlignment="1">
      <alignment horizontal="center" vertical="center" wrapText="1"/>
    </xf>
    <xf numFmtId="168" fontId="6" fillId="0" borderId="1" xfId="6" applyNumberFormat="1" applyFont="1" applyFill="1" applyBorder="1" applyAlignment="1">
      <alignment horizontal="center" vertical="center" wrapText="1"/>
    </xf>
    <xf numFmtId="168" fontId="6" fillId="0" borderId="1" xfId="6" applyNumberFormat="1" applyFont="1" applyFill="1" applyBorder="1" applyAlignment="1">
      <alignment horizontal="center" vertical="center"/>
    </xf>
    <xf numFmtId="170" fontId="8" fillId="0" borderId="1" xfId="0" applyNumberFormat="1" applyFont="1" applyFill="1" applyBorder="1" applyAlignment="1">
      <alignment horizontal="center" vertical="center" wrapText="1"/>
    </xf>
    <xf numFmtId="170" fontId="6" fillId="0" borderId="1" xfId="2" applyNumberFormat="1" applyFont="1" applyFill="1" applyBorder="1" applyAlignment="1">
      <alignment horizontal="center" vertical="center"/>
    </xf>
    <xf numFmtId="170" fontId="9" fillId="0" borderId="1" xfId="0" applyNumberFormat="1" applyFont="1" applyFill="1" applyBorder="1" applyAlignment="1">
      <alignment horizontal="center" vertical="center" wrapText="1"/>
    </xf>
    <xf numFmtId="170" fontId="11" fillId="0" borderId="1" xfId="0" applyNumberFormat="1" applyFont="1" applyFill="1" applyBorder="1" applyAlignment="1">
      <alignment horizontal="center" vertical="center" wrapText="1"/>
    </xf>
    <xf numFmtId="171" fontId="8" fillId="0" borderId="1" xfId="0" applyNumberFormat="1" applyFont="1" applyFill="1" applyBorder="1" applyAlignment="1">
      <alignment horizontal="center" vertical="center" wrapText="1"/>
    </xf>
    <xf numFmtId="171" fontId="10" fillId="0" borderId="1" xfId="6" applyNumberFormat="1" applyFont="1" applyFill="1" applyBorder="1" applyAlignment="1">
      <alignment horizontal="center" vertical="center" wrapText="1"/>
    </xf>
    <xf numFmtId="171" fontId="11" fillId="0" borderId="1" xfId="0" applyNumberFormat="1" applyFont="1" applyFill="1" applyBorder="1" applyAlignment="1">
      <alignment horizontal="center" vertical="center" wrapText="1"/>
    </xf>
    <xf numFmtId="170" fontId="8" fillId="0" borderId="1" xfId="2" applyNumberFormat="1" applyFont="1" applyFill="1" applyBorder="1" applyAlignment="1">
      <alignment horizontal="center" vertical="center" wrapText="1"/>
    </xf>
    <xf numFmtId="170" fontId="6" fillId="0" borderId="1" xfId="2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 wrapText="1"/>
    </xf>
    <xf numFmtId="171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/>
    <xf numFmtId="0" fontId="9" fillId="2" borderId="1" xfId="0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2 4" xfId="7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61"/>
  <sheetViews>
    <sheetView tabSelected="1" view="pageBreakPreview" zoomScale="70" zoomScaleNormal="75" zoomScaleSheetLayoutView="70" workbookViewId="0">
      <pane xSplit="1" ySplit="4" topLeftCell="B47" activePane="bottomRight" state="frozen"/>
      <selection pane="topRight" activeCell="B1" sqref="B1"/>
      <selection pane="bottomLeft" activeCell="A5" sqref="A5"/>
      <selection pane="bottomRight" activeCell="S17" sqref="S17"/>
    </sheetView>
  </sheetViews>
  <sheetFormatPr defaultRowHeight="15.75" x14ac:dyDescent="0.25"/>
  <cols>
    <col min="1" max="1" width="7.5703125" style="8" customWidth="1"/>
    <col min="2" max="2" width="44.7109375" style="21" customWidth="1"/>
    <col min="3" max="3" width="23.28515625" style="21" customWidth="1"/>
    <col min="4" max="4" width="26.28515625" style="21" customWidth="1"/>
    <col min="5" max="5" width="13.7109375" style="21" customWidth="1"/>
    <col min="6" max="6" width="13" style="21" customWidth="1"/>
    <col min="7" max="7" width="16.7109375" style="21" customWidth="1"/>
    <col min="8" max="8" width="13.85546875" style="21" customWidth="1"/>
    <col min="9" max="9" width="14.140625" style="21" customWidth="1"/>
    <col min="10" max="11" width="16.85546875" style="21" customWidth="1"/>
    <col min="12" max="12" width="15.5703125" style="21" customWidth="1"/>
    <col min="13" max="13" width="12.85546875" style="21" customWidth="1"/>
    <col min="14" max="15" width="15.28515625" style="21" customWidth="1"/>
    <col min="16" max="16" width="14.42578125" style="21" customWidth="1"/>
    <col min="17" max="17" width="12.85546875" style="21" customWidth="1"/>
    <col min="18" max="19" width="13.85546875" style="21" customWidth="1"/>
    <col min="20" max="20" width="16.85546875" style="21" customWidth="1"/>
    <col min="21" max="21" width="25.85546875" style="21" customWidth="1"/>
    <col min="22" max="22" width="26.140625" style="21" customWidth="1"/>
    <col min="23" max="16384" width="9.140625" style="21"/>
  </cols>
  <sheetData>
    <row r="1" spans="1:22" ht="51" customHeight="1" x14ac:dyDescent="0.25">
      <c r="A1" s="118" t="s">
        <v>36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</row>
    <row r="2" spans="1:22" ht="18.75" customHeight="1" x14ac:dyDescent="0.25">
      <c r="A2" s="119" t="s">
        <v>161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20"/>
    </row>
    <row r="3" spans="1:22" s="22" customFormat="1" x14ac:dyDescent="0.25">
      <c r="A3" s="121" t="s">
        <v>9</v>
      </c>
      <c r="B3" s="122" t="s">
        <v>7</v>
      </c>
      <c r="C3" s="122" t="s">
        <v>2</v>
      </c>
      <c r="D3" s="122" t="s">
        <v>8</v>
      </c>
      <c r="E3" s="122" t="s">
        <v>114</v>
      </c>
      <c r="F3" s="122"/>
      <c r="G3" s="122"/>
      <c r="H3" s="122"/>
      <c r="I3" s="122" t="s">
        <v>162</v>
      </c>
      <c r="J3" s="122"/>
      <c r="K3" s="122"/>
      <c r="L3" s="122"/>
      <c r="M3" s="122" t="s">
        <v>3</v>
      </c>
      <c r="N3" s="122"/>
      <c r="O3" s="122"/>
      <c r="P3" s="122"/>
      <c r="Q3" s="122" t="s">
        <v>4</v>
      </c>
      <c r="R3" s="122"/>
      <c r="S3" s="122"/>
      <c r="T3" s="122"/>
      <c r="U3" s="122" t="s">
        <v>88</v>
      </c>
      <c r="V3" s="122" t="s">
        <v>89</v>
      </c>
    </row>
    <row r="4" spans="1:22" s="22" customFormat="1" ht="59.25" customHeight="1" x14ac:dyDescent="0.25">
      <c r="A4" s="121"/>
      <c r="B4" s="122"/>
      <c r="C4" s="122"/>
      <c r="D4" s="122"/>
      <c r="E4" s="27" t="s">
        <v>0</v>
      </c>
      <c r="F4" s="41" t="s">
        <v>5</v>
      </c>
      <c r="G4" s="41" t="s">
        <v>46</v>
      </c>
      <c r="H4" s="27" t="s">
        <v>47</v>
      </c>
      <c r="I4" s="27" t="s">
        <v>0</v>
      </c>
      <c r="J4" s="27" t="s">
        <v>5</v>
      </c>
      <c r="K4" s="27" t="s">
        <v>46</v>
      </c>
      <c r="L4" s="27" t="s">
        <v>47</v>
      </c>
      <c r="M4" s="27" t="s">
        <v>0</v>
      </c>
      <c r="N4" s="27" t="s">
        <v>5</v>
      </c>
      <c r="O4" s="27" t="s">
        <v>46</v>
      </c>
      <c r="P4" s="27" t="s">
        <v>47</v>
      </c>
      <c r="Q4" s="27" t="s">
        <v>0</v>
      </c>
      <c r="R4" s="27" t="s">
        <v>5</v>
      </c>
      <c r="S4" s="27" t="s">
        <v>46</v>
      </c>
      <c r="T4" s="27" t="s">
        <v>47</v>
      </c>
      <c r="U4" s="122"/>
      <c r="V4" s="122"/>
    </row>
    <row r="5" spans="1:22" s="22" customFormat="1" ht="22.5" customHeight="1" x14ac:dyDescent="0.25">
      <c r="A5" s="28">
        <v>1</v>
      </c>
      <c r="B5" s="27">
        <v>2</v>
      </c>
      <c r="C5" s="27">
        <v>3</v>
      </c>
      <c r="D5" s="27">
        <v>4</v>
      </c>
      <c r="E5" s="27">
        <v>5</v>
      </c>
      <c r="F5" s="27">
        <v>6</v>
      </c>
      <c r="G5" s="27">
        <v>7</v>
      </c>
      <c r="H5" s="27">
        <v>8</v>
      </c>
      <c r="I5" s="27">
        <v>9</v>
      </c>
      <c r="J5" s="27">
        <v>10</v>
      </c>
      <c r="K5" s="27">
        <v>11</v>
      </c>
      <c r="L5" s="27">
        <v>12</v>
      </c>
      <c r="M5" s="27">
        <v>13</v>
      </c>
      <c r="N5" s="27">
        <v>14</v>
      </c>
      <c r="O5" s="27">
        <v>15</v>
      </c>
      <c r="P5" s="27">
        <v>16</v>
      </c>
      <c r="Q5" s="27">
        <v>17</v>
      </c>
      <c r="R5" s="27">
        <v>18</v>
      </c>
      <c r="S5" s="27">
        <v>19</v>
      </c>
      <c r="T5" s="27">
        <v>20</v>
      </c>
      <c r="U5" s="27">
        <v>21</v>
      </c>
      <c r="V5" s="27">
        <v>22</v>
      </c>
    </row>
    <row r="6" spans="1:22" s="22" customFormat="1" ht="64.5" customHeight="1" x14ac:dyDescent="0.25">
      <c r="A6" s="28">
        <v>1</v>
      </c>
      <c r="B6" s="113" t="s">
        <v>112</v>
      </c>
      <c r="C6" s="113"/>
      <c r="D6" s="113"/>
      <c r="E6" s="87">
        <f t="shared" ref="E6:F6" si="0">SUM(E7:E23)</f>
        <v>3699.5</v>
      </c>
      <c r="F6" s="102">
        <f t="shared" si="0"/>
        <v>0</v>
      </c>
      <c r="G6" s="87">
        <f>SUM(G7:G23)</f>
        <v>3699.5</v>
      </c>
      <c r="H6" s="102">
        <f>SUM(H7:H23)</f>
        <v>0</v>
      </c>
      <c r="I6" s="85">
        <f t="shared" ref="I6:T6" si="1">SUM(I7:I23)</f>
        <v>1030.7</v>
      </c>
      <c r="J6" s="109">
        <f t="shared" si="1"/>
        <v>0</v>
      </c>
      <c r="K6" s="85">
        <f t="shared" si="1"/>
        <v>1030.7</v>
      </c>
      <c r="L6" s="109">
        <f>SUM(L7:L23)</f>
        <v>0</v>
      </c>
      <c r="M6" s="85">
        <f t="shared" si="1"/>
        <v>715.8</v>
      </c>
      <c r="N6" s="109">
        <f t="shared" si="1"/>
        <v>0</v>
      </c>
      <c r="O6" s="85">
        <f t="shared" si="1"/>
        <v>715.8</v>
      </c>
      <c r="P6" s="109">
        <f t="shared" si="1"/>
        <v>0</v>
      </c>
      <c r="Q6" s="85">
        <f t="shared" si="1"/>
        <v>715.8</v>
      </c>
      <c r="R6" s="109">
        <f t="shared" si="1"/>
        <v>0</v>
      </c>
      <c r="S6" s="85">
        <f t="shared" si="1"/>
        <v>715.8</v>
      </c>
      <c r="T6" s="109">
        <f t="shared" si="1"/>
        <v>0</v>
      </c>
      <c r="U6" s="29">
        <f>M6/I6</f>
        <v>0.6944794799650722</v>
      </c>
      <c r="V6" s="29">
        <f>Q6/I6</f>
        <v>0.6944794799650722</v>
      </c>
    </row>
    <row r="7" spans="1:22" s="22" customFormat="1" ht="33" customHeight="1" x14ac:dyDescent="0.25">
      <c r="A7" s="23" t="s">
        <v>48</v>
      </c>
      <c r="B7" s="34" t="s">
        <v>71</v>
      </c>
      <c r="C7" s="24" t="s">
        <v>11</v>
      </c>
      <c r="D7" s="24" t="s">
        <v>10</v>
      </c>
      <c r="E7" s="86">
        <f>F7+G7+H7</f>
        <v>44.9</v>
      </c>
      <c r="F7" s="99">
        <v>0</v>
      </c>
      <c r="G7" s="94">
        <v>44.9</v>
      </c>
      <c r="H7" s="99">
        <v>0</v>
      </c>
      <c r="I7" s="112">
        <f>J7+K7+L7</f>
        <v>0</v>
      </c>
      <c r="J7" s="112">
        <v>0</v>
      </c>
      <c r="K7" s="112">
        <v>0</v>
      </c>
      <c r="L7" s="112">
        <v>0</v>
      </c>
      <c r="M7" s="112">
        <f>N7+O7+P7</f>
        <v>0</v>
      </c>
      <c r="N7" s="112">
        <v>0</v>
      </c>
      <c r="O7" s="112">
        <v>0</v>
      </c>
      <c r="P7" s="112">
        <v>0</v>
      </c>
      <c r="Q7" s="112">
        <f>R7+S7+T7</f>
        <v>0</v>
      </c>
      <c r="R7" s="112">
        <v>0</v>
      </c>
      <c r="S7" s="112">
        <v>0</v>
      </c>
      <c r="T7" s="112">
        <v>0</v>
      </c>
      <c r="U7" s="29" t="s">
        <v>6</v>
      </c>
      <c r="V7" s="29" t="s">
        <v>6</v>
      </c>
    </row>
    <row r="8" spans="1:22" s="22" customFormat="1" ht="42" customHeight="1" x14ac:dyDescent="0.25">
      <c r="A8" s="23" t="s">
        <v>49</v>
      </c>
      <c r="B8" s="35" t="s">
        <v>72</v>
      </c>
      <c r="C8" s="24" t="s">
        <v>11</v>
      </c>
      <c r="D8" s="24" t="s">
        <v>10</v>
      </c>
      <c r="E8" s="86">
        <f t="shared" ref="E8:E23" si="2">F8+G8+H8</f>
        <v>238.8</v>
      </c>
      <c r="F8" s="99">
        <v>0</v>
      </c>
      <c r="G8" s="94">
        <v>238.8</v>
      </c>
      <c r="H8" s="99">
        <v>0</v>
      </c>
      <c r="I8" s="86">
        <f t="shared" ref="I8:I23" si="3">J8+K8+L8</f>
        <v>111</v>
      </c>
      <c r="J8" s="99">
        <v>0</v>
      </c>
      <c r="K8" s="86">
        <v>111</v>
      </c>
      <c r="L8" s="99">
        <v>0</v>
      </c>
      <c r="M8" s="86">
        <f t="shared" ref="M8:M23" si="4">N8+O8+P8</f>
        <v>111</v>
      </c>
      <c r="N8" s="99">
        <v>0</v>
      </c>
      <c r="O8" s="86">
        <v>111</v>
      </c>
      <c r="P8" s="99">
        <v>0</v>
      </c>
      <c r="Q8" s="86">
        <f t="shared" ref="Q8:Q23" si="5">R8+S8+T8</f>
        <v>111</v>
      </c>
      <c r="R8" s="99">
        <v>0</v>
      </c>
      <c r="S8" s="86">
        <f>O8</f>
        <v>111</v>
      </c>
      <c r="T8" s="99">
        <v>0</v>
      </c>
      <c r="U8" s="25">
        <f>M8/I8</f>
        <v>1</v>
      </c>
      <c r="V8" s="25">
        <f>Q8/I8</f>
        <v>1</v>
      </c>
    </row>
    <row r="9" spans="1:22" s="22" customFormat="1" ht="45" customHeight="1" x14ac:dyDescent="0.25">
      <c r="A9" s="23" t="s">
        <v>50</v>
      </c>
      <c r="B9" s="35" t="s">
        <v>73</v>
      </c>
      <c r="C9" s="24" t="s">
        <v>11</v>
      </c>
      <c r="D9" s="24" t="s">
        <v>10</v>
      </c>
      <c r="E9" s="86">
        <f t="shared" si="2"/>
        <v>446.7</v>
      </c>
      <c r="F9" s="99">
        <v>0</v>
      </c>
      <c r="G9" s="94">
        <v>446.7</v>
      </c>
      <c r="H9" s="99">
        <v>0</v>
      </c>
      <c r="I9" s="86">
        <f t="shared" si="3"/>
        <v>77.900000000000006</v>
      </c>
      <c r="J9" s="99">
        <v>0</v>
      </c>
      <c r="K9" s="86">
        <v>77.900000000000006</v>
      </c>
      <c r="L9" s="99">
        <v>0</v>
      </c>
      <c r="M9" s="86">
        <f t="shared" si="4"/>
        <v>77.8</v>
      </c>
      <c r="N9" s="99">
        <v>0</v>
      </c>
      <c r="O9" s="86">
        <v>77.8</v>
      </c>
      <c r="P9" s="99">
        <v>0</v>
      </c>
      <c r="Q9" s="86">
        <f t="shared" si="5"/>
        <v>77.8</v>
      </c>
      <c r="R9" s="99">
        <v>0</v>
      </c>
      <c r="S9" s="86">
        <f>O9</f>
        <v>77.8</v>
      </c>
      <c r="T9" s="99">
        <v>0</v>
      </c>
      <c r="U9" s="25">
        <f>M9/I9</f>
        <v>0.99871630295250313</v>
      </c>
      <c r="V9" s="25">
        <f>Q9/I9</f>
        <v>0.99871630295250313</v>
      </c>
    </row>
    <row r="10" spans="1:22" s="22" customFormat="1" ht="34.5" customHeight="1" x14ac:dyDescent="0.25">
      <c r="A10" s="23" t="s">
        <v>51</v>
      </c>
      <c r="B10" s="34" t="s">
        <v>74</v>
      </c>
      <c r="C10" s="24" t="s">
        <v>11</v>
      </c>
      <c r="D10" s="24" t="s">
        <v>10</v>
      </c>
      <c r="E10" s="86">
        <f t="shared" si="2"/>
        <v>185.3</v>
      </c>
      <c r="F10" s="99">
        <v>0</v>
      </c>
      <c r="G10" s="94">
        <v>185.3</v>
      </c>
      <c r="H10" s="99">
        <v>0</v>
      </c>
      <c r="I10" s="86">
        <f t="shared" si="3"/>
        <v>185.3</v>
      </c>
      <c r="J10" s="99">
        <v>0</v>
      </c>
      <c r="K10" s="86">
        <v>185.3</v>
      </c>
      <c r="L10" s="99">
        <v>0</v>
      </c>
      <c r="M10" s="86">
        <f t="shared" si="4"/>
        <v>185.2</v>
      </c>
      <c r="N10" s="99">
        <v>0</v>
      </c>
      <c r="O10" s="86">
        <v>185.2</v>
      </c>
      <c r="P10" s="99">
        <v>0</v>
      </c>
      <c r="Q10" s="86">
        <f t="shared" si="5"/>
        <v>185.2</v>
      </c>
      <c r="R10" s="99">
        <v>0</v>
      </c>
      <c r="S10" s="86">
        <f>O10</f>
        <v>185.2</v>
      </c>
      <c r="T10" s="99">
        <v>0</v>
      </c>
      <c r="U10" s="25">
        <f>M10/I10</f>
        <v>0.99946033459255246</v>
      </c>
      <c r="V10" s="25">
        <f>Q10/I10</f>
        <v>0.99946033459255246</v>
      </c>
    </row>
    <row r="11" spans="1:22" s="22" customFormat="1" ht="29.25" customHeight="1" x14ac:dyDescent="0.25">
      <c r="A11" s="23" t="s">
        <v>52</v>
      </c>
      <c r="B11" s="35" t="s">
        <v>75</v>
      </c>
      <c r="C11" s="24" t="s">
        <v>11</v>
      </c>
      <c r="D11" s="24" t="s">
        <v>10</v>
      </c>
      <c r="E11" s="86">
        <f t="shared" si="2"/>
        <v>141</v>
      </c>
      <c r="F11" s="99">
        <v>0</v>
      </c>
      <c r="G11" s="94">
        <v>141</v>
      </c>
      <c r="H11" s="99">
        <v>0</v>
      </c>
      <c r="I11" s="99">
        <f t="shared" si="3"/>
        <v>0</v>
      </c>
      <c r="J11" s="99">
        <v>0</v>
      </c>
      <c r="K11" s="99">
        <v>0</v>
      </c>
      <c r="L11" s="99">
        <v>0</v>
      </c>
      <c r="M11" s="99">
        <f t="shared" si="4"/>
        <v>0</v>
      </c>
      <c r="N11" s="99">
        <v>0</v>
      </c>
      <c r="O11" s="99">
        <v>0</v>
      </c>
      <c r="P11" s="99">
        <v>0</v>
      </c>
      <c r="Q11" s="99">
        <f t="shared" si="5"/>
        <v>0</v>
      </c>
      <c r="R11" s="99">
        <v>0</v>
      </c>
      <c r="S11" s="99">
        <v>0</v>
      </c>
      <c r="T11" s="99">
        <v>0</v>
      </c>
      <c r="U11" s="29" t="s">
        <v>6</v>
      </c>
      <c r="V11" s="29" t="s">
        <v>6</v>
      </c>
    </row>
    <row r="12" spans="1:22" s="22" customFormat="1" ht="32.25" customHeight="1" x14ac:dyDescent="0.25">
      <c r="A12" s="23" t="s">
        <v>53</v>
      </c>
      <c r="B12" s="35" t="s">
        <v>76</v>
      </c>
      <c r="C12" s="24" t="s">
        <v>11</v>
      </c>
      <c r="D12" s="24" t="s">
        <v>10</v>
      </c>
      <c r="E12" s="86">
        <f t="shared" si="2"/>
        <v>105.6</v>
      </c>
      <c r="F12" s="99">
        <v>0</v>
      </c>
      <c r="G12" s="94">
        <v>105.6</v>
      </c>
      <c r="H12" s="99">
        <v>0</v>
      </c>
      <c r="I12" s="86">
        <f t="shared" si="3"/>
        <v>105.6</v>
      </c>
      <c r="J12" s="99">
        <v>0</v>
      </c>
      <c r="K12" s="86">
        <v>105.6</v>
      </c>
      <c r="L12" s="99">
        <v>0</v>
      </c>
      <c r="M12" s="86">
        <f t="shared" si="4"/>
        <v>105.4</v>
      </c>
      <c r="N12" s="99">
        <v>0</v>
      </c>
      <c r="O12" s="86">
        <v>105.4</v>
      </c>
      <c r="P12" s="99">
        <v>0</v>
      </c>
      <c r="Q12" s="86">
        <f t="shared" si="5"/>
        <v>105.4</v>
      </c>
      <c r="R12" s="99">
        <v>0</v>
      </c>
      <c r="S12" s="86">
        <f>O12</f>
        <v>105.4</v>
      </c>
      <c r="T12" s="99">
        <v>0</v>
      </c>
      <c r="U12" s="25">
        <f>M12/I12</f>
        <v>0.99810606060606066</v>
      </c>
      <c r="V12" s="25">
        <f>Q12/I12</f>
        <v>0.99810606060606066</v>
      </c>
    </row>
    <row r="13" spans="1:22" s="22" customFormat="1" ht="40.5" customHeight="1" x14ac:dyDescent="0.25">
      <c r="A13" s="23" t="s">
        <v>54</v>
      </c>
      <c r="B13" s="34" t="s">
        <v>77</v>
      </c>
      <c r="C13" s="24" t="s">
        <v>11</v>
      </c>
      <c r="D13" s="24" t="s">
        <v>10</v>
      </c>
      <c r="E13" s="86">
        <f t="shared" si="2"/>
        <v>245.6</v>
      </c>
      <c r="F13" s="99">
        <v>0</v>
      </c>
      <c r="G13" s="94">
        <v>245.6</v>
      </c>
      <c r="H13" s="99">
        <v>0</v>
      </c>
      <c r="I13" s="86">
        <f t="shared" si="3"/>
        <v>46.4</v>
      </c>
      <c r="J13" s="99">
        <v>0</v>
      </c>
      <c r="K13" s="86">
        <v>46.4</v>
      </c>
      <c r="L13" s="99">
        <v>0</v>
      </c>
      <c r="M13" s="86">
        <f t="shared" si="4"/>
        <v>46.3</v>
      </c>
      <c r="N13" s="99">
        <v>0</v>
      </c>
      <c r="O13" s="86">
        <v>46.3</v>
      </c>
      <c r="P13" s="99">
        <v>0</v>
      </c>
      <c r="Q13" s="86">
        <f t="shared" si="5"/>
        <v>46.3</v>
      </c>
      <c r="R13" s="99">
        <v>0</v>
      </c>
      <c r="S13" s="86">
        <f>O13</f>
        <v>46.3</v>
      </c>
      <c r="T13" s="99">
        <v>0</v>
      </c>
      <c r="U13" s="25">
        <f>M13/I13</f>
        <v>0.99784482758620685</v>
      </c>
      <c r="V13" s="25">
        <f>Q13/I13</f>
        <v>0.99784482758620685</v>
      </c>
    </row>
    <row r="14" spans="1:22" s="22" customFormat="1" ht="35.25" customHeight="1" x14ac:dyDescent="0.25">
      <c r="A14" s="23" t="s">
        <v>55</v>
      </c>
      <c r="B14" s="34" t="s">
        <v>78</v>
      </c>
      <c r="C14" s="24" t="s">
        <v>11</v>
      </c>
      <c r="D14" s="24" t="s">
        <v>10</v>
      </c>
      <c r="E14" s="86">
        <f t="shared" si="2"/>
        <v>260.7</v>
      </c>
      <c r="F14" s="99">
        <v>0</v>
      </c>
      <c r="G14" s="94">
        <v>260.7</v>
      </c>
      <c r="H14" s="99">
        <v>0</v>
      </c>
      <c r="I14" s="86">
        <f t="shared" si="3"/>
        <v>195.6</v>
      </c>
      <c r="J14" s="99">
        <v>0</v>
      </c>
      <c r="K14" s="86">
        <v>195.6</v>
      </c>
      <c r="L14" s="99">
        <v>0</v>
      </c>
      <c r="M14" s="86">
        <f t="shared" si="4"/>
        <v>30.1</v>
      </c>
      <c r="N14" s="99">
        <v>0</v>
      </c>
      <c r="O14" s="86">
        <v>30.1</v>
      </c>
      <c r="P14" s="99">
        <v>0</v>
      </c>
      <c r="Q14" s="86">
        <f t="shared" si="5"/>
        <v>30.1</v>
      </c>
      <c r="R14" s="99">
        <v>0</v>
      </c>
      <c r="S14" s="86">
        <f>O14</f>
        <v>30.1</v>
      </c>
      <c r="T14" s="99">
        <v>0</v>
      </c>
      <c r="U14" s="25">
        <f>M14/I14</f>
        <v>0.15388548057259716</v>
      </c>
      <c r="V14" s="25">
        <f>Q14/I14</f>
        <v>0.15388548057259716</v>
      </c>
    </row>
    <row r="15" spans="1:22" s="22" customFormat="1" ht="32.25" customHeight="1" x14ac:dyDescent="0.25">
      <c r="A15" s="23" t="s">
        <v>56</v>
      </c>
      <c r="B15" s="34" t="s">
        <v>79</v>
      </c>
      <c r="C15" s="24" t="s">
        <v>11</v>
      </c>
      <c r="D15" s="24" t="s">
        <v>10</v>
      </c>
      <c r="E15" s="86">
        <f t="shared" si="2"/>
        <v>252.5</v>
      </c>
      <c r="F15" s="99">
        <v>0</v>
      </c>
      <c r="G15" s="94">
        <v>252.5</v>
      </c>
      <c r="H15" s="99">
        <v>0</v>
      </c>
      <c r="I15" s="99">
        <f t="shared" si="3"/>
        <v>0</v>
      </c>
      <c r="J15" s="99">
        <v>0</v>
      </c>
      <c r="K15" s="99">
        <v>0</v>
      </c>
      <c r="L15" s="99">
        <v>0</v>
      </c>
      <c r="M15" s="99">
        <f t="shared" si="4"/>
        <v>0</v>
      </c>
      <c r="N15" s="99">
        <v>0</v>
      </c>
      <c r="O15" s="99">
        <v>0</v>
      </c>
      <c r="P15" s="99">
        <v>0</v>
      </c>
      <c r="Q15" s="99">
        <f t="shared" si="5"/>
        <v>0</v>
      </c>
      <c r="R15" s="99">
        <v>0</v>
      </c>
      <c r="S15" s="99">
        <v>0</v>
      </c>
      <c r="T15" s="99">
        <v>0</v>
      </c>
      <c r="U15" s="29" t="s">
        <v>6</v>
      </c>
      <c r="V15" s="29" t="s">
        <v>6</v>
      </c>
    </row>
    <row r="16" spans="1:22" s="22" customFormat="1" ht="31.5" customHeight="1" x14ac:dyDescent="0.25">
      <c r="A16" s="23" t="s">
        <v>57</v>
      </c>
      <c r="B16" s="34" t="s">
        <v>80</v>
      </c>
      <c r="C16" s="24" t="s">
        <v>11</v>
      </c>
      <c r="D16" s="24" t="s">
        <v>10</v>
      </c>
      <c r="E16" s="86">
        <f t="shared" si="2"/>
        <v>510</v>
      </c>
      <c r="F16" s="99">
        <v>0</v>
      </c>
      <c r="G16" s="94">
        <v>510</v>
      </c>
      <c r="H16" s="99">
        <v>0</v>
      </c>
      <c r="I16" s="99">
        <f t="shared" si="3"/>
        <v>0</v>
      </c>
      <c r="J16" s="99">
        <v>0</v>
      </c>
      <c r="K16" s="99">
        <v>0</v>
      </c>
      <c r="L16" s="99">
        <v>0</v>
      </c>
      <c r="M16" s="99">
        <f t="shared" si="4"/>
        <v>0</v>
      </c>
      <c r="N16" s="99">
        <v>0</v>
      </c>
      <c r="O16" s="99">
        <v>0</v>
      </c>
      <c r="P16" s="99">
        <v>0</v>
      </c>
      <c r="Q16" s="99">
        <f t="shared" si="5"/>
        <v>0</v>
      </c>
      <c r="R16" s="99">
        <v>0</v>
      </c>
      <c r="S16" s="99">
        <v>0</v>
      </c>
      <c r="T16" s="99">
        <v>0</v>
      </c>
      <c r="U16" s="29" t="s">
        <v>6</v>
      </c>
      <c r="V16" s="29" t="s">
        <v>6</v>
      </c>
    </row>
    <row r="17" spans="1:22" s="22" customFormat="1" ht="44.25" customHeight="1" x14ac:dyDescent="0.25">
      <c r="A17" s="23" t="s">
        <v>58</v>
      </c>
      <c r="B17" s="34" t="s">
        <v>81</v>
      </c>
      <c r="C17" s="24" t="s">
        <v>11</v>
      </c>
      <c r="D17" s="24" t="s">
        <v>10</v>
      </c>
      <c r="E17" s="86">
        <f t="shared" si="2"/>
        <v>164.3</v>
      </c>
      <c r="F17" s="99">
        <v>0</v>
      </c>
      <c r="G17" s="94">
        <v>164.3</v>
      </c>
      <c r="H17" s="99">
        <v>0</v>
      </c>
      <c r="I17" s="99">
        <f t="shared" si="3"/>
        <v>0</v>
      </c>
      <c r="J17" s="99">
        <v>0</v>
      </c>
      <c r="K17" s="99">
        <v>0</v>
      </c>
      <c r="L17" s="99">
        <v>0</v>
      </c>
      <c r="M17" s="99">
        <f t="shared" si="4"/>
        <v>0</v>
      </c>
      <c r="N17" s="99">
        <v>0</v>
      </c>
      <c r="O17" s="99">
        <v>0</v>
      </c>
      <c r="P17" s="99">
        <v>0</v>
      </c>
      <c r="Q17" s="99">
        <f t="shared" si="5"/>
        <v>0</v>
      </c>
      <c r="R17" s="99">
        <v>0</v>
      </c>
      <c r="S17" s="99">
        <v>0</v>
      </c>
      <c r="T17" s="99">
        <v>0</v>
      </c>
      <c r="U17" s="25" t="s">
        <v>6</v>
      </c>
      <c r="V17" s="25" t="s">
        <v>6</v>
      </c>
    </row>
    <row r="18" spans="1:22" s="22" customFormat="1" ht="28.5" customHeight="1" x14ac:dyDescent="0.25">
      <c r="A18" s="23" t="s">
        <v>59</v>
      </c>
      <c r="B18" s="34" t="s">
        <v>82</v>
      </c>
      <c r="C18" s="24" t="s">
        <v>11</v>
      </c>
      <c r="D18" s="24" t="s">
        <v>10</v>
      </c>
      <c r="E18" s="86">
        <f t="shared" si="2"/>
        <v>196.6</v>
      </c>
      <c r="F18" s="99">
        <v>0</v>
      </c>
      <c r="G18" s="94">
        <v>196.6</v>
      </c>
      <c r="H18" s="99">
        <v>0</v>
      </c>
      <c r="I18" s="86">
        <f t="shared" si="3"/>
        <v>160</v>
      </c>
      <c r="J18" s="99">
        <v>0</v>
      </c>
      <c r="K18" s="86">
        <v>160</v>
      </c>
      <c r="L18" s="99">
        <v>0</v>
      </c>
      <c r="M18" s="86">
        <f t="shared" si="4"/>
        <v>160</v>
      </c>
      <c r="N18" s="99">
        <v>0</v>
      </c>
      <c r="O18" s="86">
        <v>160</v>
      </c>
      <c r="P18" s="99">
        <v>0</v>
      </c>
      <c r="Q18" s="86">
        <f t="shared" si="5"/>
        <v>160</v>
      </c>
      <c r="R18" s="99">
        <v>0</v>
      </c>
      <c r="S18" s="86">
        <f>O18</f>
        <v>160</v>
      </c>
      <c r="T18" s="99">
        <v>0</v>
      </c>
      <c r="U18" s="25">
        <f>M18/I18</f>
        <v>1</v>
      </c>
      <c r="V18" s="25">
        <f>Q18/I18</f>
        <v>1</v>
      </c>
    </row>
    <row r="19" spans="1:22" s="22" customFormat="1" ht="31.5" customHeight="1" x14ac:dyDescent="0.25">
      <c r="A19" s="23" t="s">
        <v>60</v>
      </c>
      <c r="B19" s="34" t="s">
        <v>83</v>
      </c>
      <c r="C19" s="24" t="s">
        <v>11</v>
      </c>
      <c r="D19" s="24" t="s">
        <v>10</v>
      </c>
      <c r="E19" s="86">
        <f t="shared" si="2"/>
        <v>233.3</v>
      </c>
      <c r="F19" s="99">
        <v>0</v>
      </c>
      <c r="G19" s="94">
        <v>233.3</v>
      </c>
      <c r="H19" s="99">
        <v>0</v>
      </c>
      <c r="I19" s="99">
        <f t="shared" si="3"/>
        <v>0</v>
      </c>
      <c r="J19" s="99">
        <v>0</v>
      </c>
      <c r="K19" s="99">
        <v>0</v>
      </c>
      <c r="L19" s="99">
        <v>0</v>
      </c>
      <c r="M19" s="99">
        <f t="shared" si="4"/>
        <v>0</v>
      </c>
      <c r="N19" s="99">
        <v>0</v>
      </c>
      <c r="O19" s="99">
        <v>0</v>
      </c>
      <c r="P19" s="99">
        <v>0</v>
      </c>
      <c r="Q19" s="99">
        <f t="shared" si="5"/>
        <v>0</v>
      </c>
      <c r="R19" s="99">
        <v>0</v>
      </c>
      <c r="S19" s="99">
        <f>R19</f>
        <v>0</v>
      </c>
      <c r="T19" s="99">
        <v>0</v>
      </c>
      <c r="U19" s="29" t="s">
        <v>6</v>
      </c>
      <c r="V19" s="29" t="s">
        <v>6</v>
      </c>
    </row>
    <row r="20" spans="1:22" s="22" customFormat="1" ht="33.75" customHeight="1" x14ac:dyDescent="0.25">
      <c r="A20" s="23" t="s">
        <v>61</v>
      </c>
      <c r="B20" s="34" t="s">
        <v>84</v>
      </c>
      <c r="C20" s="24" t="s">
        <v>11</v>
      </c>
      <c r="D20" s="24" t="s">
        <v>10</v>
      </c>
      <c r="E20" s="86">
        <f t="shared" si="2"/>
        <v>224.4</v>
      </c>
      <c r="F20" s="99">
        <v>0</v>
      </c>
      <c r="G20" s="94">
        <v>224.4</v>
      </c>
      <c r="H20" s="99">
        <v>0</v>
      </c>
      <c r="I20" s="99">
        <f t="shared" si="3"/>
        <v>0</v>
      </c>
      <c r="J20" s="99">
        <v>0</v>
      </c>
      <c r="K20" s="99">
        <v>0</v>
      </c>
      <c r="L20" s="99">
        <v>0</v>
      </c>
      <c r="M20" s="99">
        <f t="shared" si="4"/>
        <v>0</v>
      </c>
      <c r="N20" s="99">
        <v>0</v>
      </c>
      <c r="O20" s="99">
        <v>0</v>
      </c>
      <c r="P20" s="99">
        <v>0</v>
      </c>
      <c r="Q20" s="99">
        <f t="shared" si="5"/>
        <v>0</v>
      </c>
      <c r="R20" s="99">
        <v>0</v>
      </c>
      <c r="S20" s="99">
        <f t="shared" ref="S20:S23" si="6">R20</f>
        <v>0</v>
      </c>
      <c r="T20" s="99">
        <v>0</v>
      </c>
      <c r="U20" s="29" t="s">
        <v>6</v>
      </c>
      <c r="V20" s="29" t="s">
        <v>6</v>
      </c>
    </row>
    <row r="21" spans="1:22" s="22" customFormat="1" ht="32.25" customHeight="1" x14ac:dyDescent="0.25">
      <c r="A21" s="23" t="s">
        <v>62</v>
      </c>
      <c r="B21" s="34" t="s">
        <v>85</v>
      </c>
      <c r="C21" s="24" t="s">
        <v>11</v>
      </c>
      <c r="D21" s="24" t="s">
        <v>10</v>
      </c>
      <c r="E21" s="86">
        <f t="shared" si="2"/>
        <v>148.9</v>
      </c>
      <c r="F21" s="99">
        <v>0</v>
      </c>
      <c r="G21" s="94">
        <v>148.9</v>
      </c>
      <c r="H21" s="99">
        <v>0</v>
      </c>
      <c r="I21" s="86">
        <f t="shared" si="3"/>
        <v>148.9</v>
      </c>
      <c r="J21" s="99">
        <v>0</v>
      </c>
      <c r="K21" s="86">
        <v>148.9</v>
      </c>
      <c r="L21" s="99">
        <v>0</v>
      </c>
      <c r="M21" s="139">
        <v>0</v>
      </c>
      <c r="N21" s="99">
        <v>0</v>
      </c>
      <c r="O21" s="139">
        <v>0</v>
      </c>
      <c r="P21" s="99">
        <v>0</v>
      </c>
      <c r="Q21" s="139">
        <f t="shared" si="5"/>
        <v>0</v>
      </c>
      <c r="R21" s="99">
        <v>0</v>
      </c>
      <c r="S21" s="139">
        <f t="shared" si="6"/>
        <v>0</v>
      </c>
      <c r="T21" s="99">
        <v>0</v>
      </c>
      <c r="U21" s="25">
        <f>M21/I21</f>
        <v>0</v>
      </c>
      <c r="V21" s="25">
        <f>Q21/I21</f>
        <v>0</v>
      </c>
    </row>
    <row r="22" spans="1:22" s="22" customFormat="1" ht="33.75" customHeight="1" x14ac:dyDescent="0.25">
      <c r="A22" s="23" t="s">
        <v>63</v>
      </c>
      <c r="B22" s="34" t="s">
        <v>86</v>
      </c>
      <c r="C22" s="24" t="s">
        <v>11</v>
      </c>
      <c r="D22" s="24" t="s">
        <v>10</v>
      </c>
      <c r="E22" s="86">
        <f t="shared" si="2"/>
        <v>106.7</v>
      </c>
      <c r="F22" s="99">
        <v>0</v>
      </c>
      <c r="G22" s="94">
        <v>106.7</v>
      </c>
      <c r="H22" s="99">
        <v>0</v>
      </c>
      <c r="I22" s="99">
        <f t="shared" si="3"/>
        <v>0</v>
      </c>
      <c r="J22" s="99">
        <v>0</v>
      </c>
      <c r="K22" s="99">
        <v>0</v>
      </c>
      <c r="L22" s="99">
        <v>0</v>
      </c>
      <c r="M22" s="99">
        <f t="shared" si="4"/>
        <v>0</v>
      </c>
      <c r="N22" s="99">
        <v>0</v>
      </c>
      <c r="O22" s="99">
        <v>0</v>
      </c>
      <c r="P22" s="99">
        <v>0</v>
      </c>
      <c r="Q22" s="99">
        <f t="shared" si="5"/>
        <v>0</v>
      </c>
      <c r="R22" s="99">
        <v>0</v>
      </c>
      <c r="S22" s="99">
        <f t="shared" si="6"/>
        <v>0</v>
      </c>
      <c r="T22" s="99">
        <v>0</v>
      </c>
      <c r="U22" s="29" t="s">
        <v>6</v>
      </c>
      <c r="V22" s="29" t="s">
        <v>6</v>
      </c>
    </row>
    <row r="23" spans="1:22" s="22" customFormat="1" ht="33.75" customHeight="1" x14ac:dyDescent="0.25">
      <c r="A23" s="23" t="s">
        <v>64</v>
      </c>
      <c r="B23" s="34" t="s">
        <v>87</v>
      </c>
      <c r="C23" s="24" t="s">
        <v>11</v>
      </c>
      <c r="D23" s="24" t="s">
        <v>10</v>
      </c>
      <c r="E23" s="86">
        <f t="shared" si="2"/>
        <v>194.2</v>
      </c>
      <c r="F23" s="99">
        <v>0</v>
      </c>
      <c r="G23" s="94">
        <v>194.2</v>
      </c>
      <c r="H23" s="99">
        <v>0</v>
      </c>
      <c r="I23" s="99">
        <f t="shared" si="3"/>
        <v>0</v>
      </c>
      <c r="J23" s="99">
        <v>0</v>
      </c>
      <c r="K23" s="99">
        <v>0</v>
      </c>
      <c r="L23" s="99">
        <v>0</v>
      </c>
      <c r="M23" s="99">
        <f t="shared" si="4"/>
        <v>0</v>
      </c>
      <c r="N23" s="99">
        <v>0</v>
      </c>
      <c r="O23" s="99">
        <v>0</v>
      </c>
      <c r="P23" s="99">
        <v>0</v>
      </c>
      <c r="Q23" s="99">
        <f t="shared" si="5"/>
        <v>0</v>
      </c>
      <c r="R23" s="99">
        <v>0</v>
      </c>
      <c r="S23" s="99">
        <f t="shared" si="6"/>
        <v>0</v>
      </c>
      <c r="T23" s="99">
        <v>0</v>
      </c>
      <c r="U23" s="29" t="s">
        <v>6</v>
      </c>
      <c r="V23" s="29" t="s">
        <v>6</v>
      </c>
    </row>
    <row r="24" spans="1:22" ht="33.75" customHeight="1" x14ac:dyDescent="0.25">
      <c r="A24" s="31">
        <v>2</v>
      </c>
      <c r="B24" s="115" t="s">
        <v>37</v>
      </c>
      <c r="C24" s="115"/>
      <c r="D24" s="115"/>
      <c r="E24" s="87">
        <f t="shared" ref="E24:G24" si="7">E25+E27</f>
        <v>65556.3</v>
      </c>
      <c r="F24" s="102">
        <f t="shared" si="7"/>
        <v>0</v>
      </c>
      <c r="G24" s="87">
        <f t="shared" si="7"/>
        <v>65556.3</v>
      </c>
      <c r="H24" s="102">
        <f>H25+H27</f>
        <v>0</v>
      </c>
      <c r="I24" s="87">
        <f t="shared" ref="I24:T24" si="8">I25+I27</f>
        <v>49112.6</v>
      </c>
      <c r="J24" s="102">
        <f t="shared" ref="J24" si="9">J25+J27</f>
        <v>0</v>
      </c>
      <c r="K24" s="87">
        <f t="shared" ref="K24" si="10">K25+K27</f>
        <v>49112.6</v>
      </c>
      <c r="L24" s="102">
        <f>L25+L27</f>
        <v>0</v>
      </c>
      <c r="M24" s="87">
        <f t="shared" si="8"/>
        <v>49112.4</v>
      </c>
      <c r="N24" s="102">
        <f t="shared" ref="N24" si="11">N25+N27</f>
        <v>0</v>
      </c>
      <c r="O24" s="87">
        <f t="shared" ref="O24" si="12">O25+O27</f>
        <v>49112.4</v>
      </c>
      <c r="P24" s="102">
        <f t="shared" ref="P24" si="13">P25+P27</f>
        <v>0</v>
      </c>
      <c r="Q24" s="87">
        <f t="shared" si="8"/>
        <v>49112.4</v>
      </c>
      <c r="R24" s="102">
        <f t="shared" si="8"/>
        <v>0</v>
      </c>
      <c r="S24" s="87">
        <f>S25+S27</f>
        <v>49112.4</v>
      </c>
      <c r="T24" s="102">
        <f t="shared" si="8"/>
        <v>0</v>
      </c>
      <c r="U24" s="29">
        <f>M24/I24</f>
        <v>0.99999592772526813</v>
      </c>
      <c r="V24" s="29">
        <f>Q24/I24</f>
        <v>0.99999592772526813</v>
      </c>
    </row>
    <row r="25" spans="1:22" ht="30" customHeight="1" x14ac:dyDescent="0.25">
      <c r="A25" s="23" t="s">
        <v>65</v>
      </c>
      <c r="B25" s="117" t="s">
        <v>40</v>
      </c>
      <c r="C25" s="117"/>
      <c r="D25" s="117"/>
      <c r="E25" s="87">
        <f>E26</f>
        <v>10152</v>
      </c>
      <c r="F25" s="102">
        <f t="shared" ref="F25:H25" si="14">F26</f>
        <v>0</v>
      </c>
      <c r="G25" s="87">
        <f t="shared" si="14"/>
        <v>10152</v>
      </c>
      <c r="H25" s="102">
        <f t="shared" si="14"/>
        <v>0</v>
      </c>
      <c r="I25" s="87">
        <f t="shared" ref="I25" si="15">I26</f>
        <v>7679.9</v>
      </c>
      <c r="J25" s="102">
        <f t="shared" ref="J25" si="16">J26</f>
        <v>0</v>
      </c>
      <c r="K25" s="87">
        <f t="shared" ref="K25" si="17">K26</f>
        <v>7679.9</v>
      </c>
      <c r="L25" s="102">
        <f t="shared" ref="L25" si="18">L26</f>
        <v>0</v>
      </c>
      <c r="M25" s="87">
        <f t="shared" ref="M25" si="19">M26</f>
        <v>7679.8</v>
      </c>
      <c r="N25" s="102">
        <f t="shared" ref="N25" si="20">N26</f>
        <v>0</v>
      </c>
      <c r="O25" s="87">
        <f t="shared" ref="O25" si="21">O26</f>
        <v>7679.8</v>
      </c>
      <c r="P25" s="102">
        <f t="shared" ref="P25" si="22">P26</f>
        <v>0</v>
      </c>
      <c r="Q25" s="87">
        <f t="shared" ref="Q25" si="23">Q26</f>
        <v>7679.8</v>
      </c>
      <c r="R25" s="102">
        <f t="shared" ref="R25" si="24">R26</f>
        <v>0</v>
      </c>
      <c r="S25" s="87">
        <f>S26</f>
        <v>7679.8</v>
      </c>
      <c r="T25" s="102">
        <f t="shared" ref="T25" si="25">T26</f>
        <v>0</v>
      </c>
      <c r="U25" s="29">
        <f>M25/I25</f>
        <v>0.99998697899712241</v>
      </c>
      <c r="V25" s="29">
        <f t="shared" ref="V25" si="26">V26</f>
        <v>0.99998697899712241</v>
      </c>
    </row>
    <row r="26" spans="1:22" ht="31.5" x14ac:dyDescent="0.25">
      <c r="A26" s="23" t="s">
        <v>90</v>
      </c>
      <c r="B26" s="30" t="s">
        <v>38</v>
      </c>
      <c r="C26" s="24" t="s">
        <v>11</v>
      </c>
      <c r="D26" s="24" t="s">
        <v>10</v>
      </c>
      <c r="E26" s="86">
        <f>F26+G26+H26</f>
        <v>10152</v>
      </c>
      <c r="F26" s="99">
        <v>0</v>
      </c>
      <c r="G26" s="84">
        <v>10152</v>
      </c>
      <c r="H26" s="110">
        <v>0</v>
      </c>
      <c r="I26" s="86">
        <f>K26</f>
        <v>7679.9</v>
      </c>
      <c r="J26" s="99">
        <v>0</v>
      </c>
      <c r="K26" s="86">
        <v>7679.9</v>
      </c>
      <c r="L26" s="99">
        <v>0</v>
      </c>
      <c r="M26" s="86">
        <f>N26+O26+P26</f>
        <v>7679.8</v>
      </c>
      <c r="N26" s="99">
        <v>0</v>
      </c>
      <c r="O26" s="86">
        <v>7679.8</v>
      </c>
      <c r="P26" s="99">
        <v>0</v>
      </c>
      <c r="Q26" s="86">
        <f>R26+S26+T26</f>
        <v>7679.8</v>
      </c>
      <c r="R26" s="112">
        <f t="shared" ref="R26" si="27">N26</f>
        <v>0</v>
      </c>
      <c r="S26" s="86">
        <f>O26</f>
        <v>7679.8</v>
      </c>
      <c r="T26" s="99">
        <f t="shared" ref="T26" si="28">P26</f>
        <v>0</v>
      </c>
      <c r="U26" s="25">
        <f>M26/I26</f>
        <v>0.99998697899712241</v>
      </c>
      <c r="V26" s="25">
        <f>Q26/I26</f>
        <v>0.99998697899712241</v>
      </c>
    </row>
    <row r="27" spans="1:22" x14ac:dyDescent="0.25">
      <c r="A27" s="23" t="s">
        <v>91</v>
      </c>
      <c r="B27" s="117" t="s">
        <v>41</v>
      </c>
      <c r="C27" s="117"/>
      <c r="D27" s="117"/>
      <c r="E27" s="85">
        <f>E28</f>
        <v>55404.3</v>
      </c>
      <c r="F27" s="111">
        <f t="shared" ref="F27:H27" si="29">F28</f>
        <v>0</v>
      </c>
      <c r="G27" s="85">
        <f t="shared" si="29"/>
        <v>55404.3</v>
      </c>
      <c r="H27" s="111">
        <f t="shared" si="29"/>
        <v>0</v>
      </c>
      <c r="I27" s="85">
        <f t="shared" ref="I27:M27" si="30">I28</f>
        <v>41432.699999999997</v>
      </c>
      <c r="J27" s="111">
        <f t="shared" ref="J27" si="31">J28</f>
        <v>0</v>
      </c>
      <c r="K27" s="85">
        <f t="shared" ref="K27" si="32">K28</f>
        <v>41432.699999999997</v>
      </c>
      <c r="L27" s="111">
        <f t="shared" si="30"/>
        <v>0</v>
      </c>
      <c r="M27" s="85">
        <f t="shared" si="30"/>
        <v>41432.6</v>
      </c>
      <c r="N27" s="111">
        <f t="shared" ref="N27" si="33">N28</f>
        <v>0</v>
      </c>
      <c r="O27" s="85">
        <f t="shared" ref="O27" si="34">O28</f>
        <v>41432.6</v>
      </c>
      <c r="P27" s="111">
        <f t="shared" ref="P27" si="35">P28</f>
        <v>0</v>
      </c>
      <c r="Q27" s="85">
        <f t="shared" ref="Q27:V27" si="36">Q28</f>
        <v>41432.6</v>
      </c>
      <c r="R27" s="111">
        <f t="shared" ref="R27" si="37">R28</f>
        <v>0</v>
      </c>
      <c r="S27" s="85">
        <f t="shared" ref="S27" si="38">S28</f>
        <v>41432.6</v>
      </c>
      <c r="T27" s="109">
        <f t="shared" si="36"/>
        <v>0</v>
      </c>
      <c r="U27" s="32">
        <f>U28</f>
        <v>0.99999758644741954</v>
      </c>
      <c r="V27" s="32">
        <f t="shared" si="36"/>
        <v>0.99999758644741954</v>
      </c>
    </row>
    <row r="28" spans="1:22" ht="94.5" x14ac:dyDescent="0.25">
      <c r="A28" s="23" t="s">
        <v>92</v>
      </c>
      <c r="B28" s="30" t="s">
        <v>42</v>
      </c>
      <c r="C28" s="24" t="s">
        <v>11</v>
      </c>
      <c r="D28" s="24" t="s">
        <v>43</v>
      </c>
      <c r="E28" s="86">
        <f>G28</f>
        <v>55404.3</v>
      </c>
      <c r="F28" s="99">
        <v>0</v>
      </c>
      <c r="G28" s="84">
        <v>55404.3</v>
      </c>
      <c r="H28" s="110">
        <v>0</v>
      </c>
      <c r="I28" s="86">
        <f>K28</f>
        <v>41432.699999999997</v>
      </c>
      <c r="J28" s="99">
        <v>0</v>
      </c>
      <c r="K28" s="86">
        <v>41432.699999999997</v>
      </c>
      <c r="L28" s="99">
        <v>0</v>
      </c>
      <c r="M28" s="86">
        <f>O28</f>
        <v>41432.6</v>
      </c>
      <c r="N28" s="99">
        <v>0</v>
      </c>
      <c r="O28" s="86">
        <v>41432.6</v>
      </c>
      <c r="P28" s="99">
        <v>0</v>
      </c>
      <c r="Q28" s="86">
        <f>S28</f>
        <v>41432.6</v>
      </c>
      <c r="R28" s="99">
        <v>0</v>
      </c>
      <c r="S28" s="86">
        <f>O28</f>
        <v>41432.6</v>
      </c>
      <c r="T28" s="99">
        <v>0</v>
      </c>
      <c r="U28" s="25">
        <f>M28/I28</f>
        <v>0.99999758644741954</v>
      </c>
      <c r="V28" s="25">
        <f>Q28/I28</f>
        <v>0.99999758644741954</v>
      </c>
    </row>
    <row r="29" spans="1:22" ht="64.5" customHeight="1" x14ac:dyDescent="0.25">
      <c r="A29" s="31">
        <v>3</v>
      </c>
      <c r="B29" s="115" t="s">
        <v>39</v>
      </c>
      <c r="C29" s="115"/>
      <c r="D29" s="115"/>
      <c r="E29" s="87">
        <f>E30+E35</f>
        <v>9022.6</v>
      </c>
      <c r="F29" s="102">
        <f t="shared" ref="F29:T29" si="39">F30+F35</f>
        <v>0</v>
      </c>
      <c r="G29" s="87">
        <f t="shared" si="39"/>
        <v>9022.6</v>
      </c>
      <c r="H29" s="102">
        <f t="shared" si="39"/>
        <v>0</v>
      </c>
      <c r="I29" s="87">
        <f t="shared" si="39"/>
        <v>6164.4</v>
      </c>
      <c r="J29" s="102">
        <f t="shared" si="39"/>
        <v>0</v>
      </c>
      <c r="K29" s="87">
        <f t="shared" si="39"/>
        <v>6164.4</v>
      </c>
      <c r="L29" s="102">
        <f t="shared" si="39"/>
        <v>0</v>
      </c>
      <c r="M29" s="87">
        <f t="shared" si="39"/>
        <v>6164.3</v>
      </c>
      <c r="N29" s="102">
        <f t="shared" si="39"/>
        <v>0</v>
      </c>
      <c r="O29" s="87">
        <f t="shared" si="39"/>
        <v>6164.3</v>
      </c>
      <c r="P29" s="102">
        <f t="shared" si="39"/>
        <v>0</v>
      </c>
      <c r="Q29" s="87">
        <f t="shared" si="39"/>
        <v>6164.3</v>
      </c>
      <c r="R29" s="102">
        <f t="shared" si="39"/>
        <v>0</v>
      </c>
      <c r="S29" s="87">
        <f t="shared" si="39"/>
        <v>6164.3</v>
      </c>
      <c r="T29" s="102">
        <f t="shared" si="39"/>
        <v>0</v>
      </c>
      <c r="U29" s="29">
        <f>M29/I29</f>
        <v>0.99998377782103698</v>
      </c>
      <c r="V29" s="29">
        <f>Q29/I29</f>
        <v>0.99998377782103698</v>
      </c>
    </row>
    <row r="30" spans="1:22" ht="54" customHeight="1" x14ac:dyDescent="0.25">
      <c r="A30" s="23" t="s">
        <v>66</v>
      </c>
      <c r="B30" s="117" t="s">
        <v>44</v>
      </c>
      <c r="C30" s="117"/>
      <c r="D30" s="117"/>
      <c r="E30" s="87">
        <f t="shared" ref="E30:T30" si="40">SUM(E31:E34)</f>
        <v>6320.3</v>
      </c>
      <c r="F30" s="102">
        <f t="shared" si="40"/>
        <v>0</v>
      </c>
      <c r="G30" s="87">
        <f t="shared" si="40"/>
        <v>6320.3</v>
      </c>
      <c r="H30" s="102">
        <f t="shared" si="40"/>
        <v>0</v>
      </c>
      <c r="I30" s="87">
        <f t="shared" si="40"/>
        <v>5094.5</v>
      </c>
      <c r="J30" s="102">
        <f t="shared" si="40"/>
        <v>0</v>
      </c>
      <c r="K30" s="87">
        <f t="shared" si="40"/>
        <v>5094.5</v>
      </c>
      <c r="L30" s="102">
        <f t="shared" si="40"/>
        <v>0</v>
      </c>
      <c r="M30" s="87">
        <f t="shared" si="40"/>
        <v>5094.5</v>
      </c>
      <c r="N30" s="102">
        <f t="shared" si="40"/>
        <v>0</v>
      </c>
      <c r="O30" s="87">
        <f t="shared" si="40"/>
        <v>5094.5</v>
      </c>
      <c r="P30" s="102">
        <f t="shared" si="40"/>
        <v>0</v>
      </c>
      <c r="Q30" s="87">
        <f t="shared" si="40"/>
        <v>5094.5</v>
      </c>
      <c r="R30" s="102">
        <f t="shared" si="40"/>
        <v>0</v>
      </c>
      <c r="S30" s="87">
        <f t="shared" si="40"/>
        <v>5094.5</v>
      </c>
      <c r="T30" s="102">
        <f t="shared" si="40"/>
        <v>0</v>
      </c>
      <c r="U30" s="29">
        <f>M30/I30</f>
        <v>1</v>
      </c>
      <c r="V30" s="29">
        <f>Q30/I30</f>
        <v>1</v>
      </c>
    </row>
    <row r="31" spans="1:22" ht="54.75" customHeight="1" x14ac:dyDescent="0.25">
      <c r="A31" s="23" t="s">
        <v>67</v>
      </c>
      <c r="B31" s="43" t="s">
        <v>115</v>
      </c>
      <c r="C31" s="24" t="s">
        <v>11</v>
      </c>
      <c r="D31" s="24" t="s">
        <v>1</v>
      </c>
      <c r="E31" s="86">
        <f>F31+G31+H31</f>
        <v>4645.8999999999996</v>
      </c>
      <c r="F31" s="95">
        <v>0</v>
      </c>
      <c r="G31" s="96">
        <v>4645.8999999999996</v>
      </c>
      <c r="H31" s="103">
        <v>0</v>
      </c>
      <c r="I31" s="86">
        <f>J31+K31+L31</f>
        <v>4645.8999999999996</v>
      </c>
      <c r="J31" s="99">
        <v>0</v>
      </c>
      <c r="K31" s="86">
        <v>4645.8999999999996</v>
      </c>
      <c r="L31" s="99">
        <v>0</v>
      </c>
      <c r="M31" s="86">
        <f>N31+O31+P31</f>
        <v>4645.8999999999996</v>
      </c>
      <c r="N31" s="99">
        <v>0</v>
      </c>
      <c r="O31" s="86">
        <v>4645.8999999999996</v>
      </c>
      <c r="P31" s="99">
        <v>0</v>
      </c>
      <c r="Q31" s="86">
        <f>R31+S31+T31</f>
        <v>4645.8999999999996</v>
      </c>
      <c r="R31" s="99">
        <v>0</v>
      </c>
      <c r="S31" s="86">
        <f>O31</f>
        <v>4645.8999999999996</v>
      </c>
      <c r="T31" s="99">
        <v>0</v>
      </c>
      <c r="U31" s="25">
        <f>M31/I31</f>
        <v>1</v>
      </c>
      <c r="V31" s="25">
        <f>Q31/I31</f>
        <v>1</v>
      </c>
    </row>
    <row r="32" spans="1:22" ht="52.5" customHeight="1" x14ac:dyDescent="0.25">
      <c r="A32" s="23" t="s">
        <v>93</v>
      </c>
      <c r="B32" s="43" t="s">
        <v>116</v>
      </c>
      <c r="C32" s="24" t="s">
        <v>11</v>
      </c>
      <c r="D32" s="24" t="s">
        <v>1</v>
      </c>
      <c r="E32" s="86">
        <f t="shared" ref="E32:E34" si="41">F32+G32+H32</f>
        <v>288.8</v>
      </c>
      <c r="F32" s="95">
        <v>0</v>
      </c>
      <c r="G32" s="96">
        <v>288.8</v>
      </c>
      <c r="H32" s="103">
        <v>0</v>
      </c>
      <c r="I32" s="86">
        <f t="shared" ref="I32:I34" si="42">J32+K32+L32</f>
        <v>288.8</v>
      </c>
      <c r="J32" s="99">
        <v>0</v>
      </c>
      <c r="K32" s="86">
        <v>288.8</v>
      </c>
      <c r="L32" s="99">
        <v>0</v>
      </c>
      <c r="M32" s="86">
        <f t="shared" ref="M32:M34" si="43">N32+O32+P32</f>
        <v>288.8</v>
      </c>
      <c r="N32" s="99">
        <v>0</v>
      </c>
      <c r="O32" s="86">
        <v>288.8</v>
      </c>
      <c r="P32" s="99">
        <v>0</v>
      </c>
      <c r="Q32" s="86">
        <f t="shared" ref="Q32:Q34" si="44">R32+S32+T32</f>
        <v>288.8</v>
      </c>
      <c r="R32" s="99">
        <v>0</v>
      </c>
      <c r="S32" s="86">
        <f>O32</f>
        <v>288.8</v>
      </c>
      <c r="T32" s="99">
        <v>0</v>
      </c>
      <c r="U32" s="25">
        <f>M32/I32</f>
        <v>1</v>
      </c>
      <c r="V32" s="25">
        <f>Q32/I32</f>
        <v>1</v>
      </c>
    </row>
    <row r="33" spans="1:22" ht="54.75" customHeight="1" x14ac:dyDescent="0.25">
      <c r="A33" s="23" t="s">
        <v>94</v>
      </c>
      <c r="B33" s="43" t="s">
        <v>117</v>
      </c>
      <c r="C33" s="24" t="s">
        <v>11</v>
      </c>
      <c r="D33" s="24" t="s">
        <v>1</v>
      </c>
      <c r="E33" s="86">
        <f t="shared" si="41"/>
        <v>1225.8</v>
      </c>
      <c r="F33" s="95">
        <v>0</v>
      </c>
      <c r="G33" s="96">
        <v>1225.8</v>
      </c>
      <c r="H33" s="103">
        <v>0</v>
      </c>
      <c r="I33" s="99">
        <f t="shared" si="42"/>
        <v>0</v>
      </c>
      <c r="J33" s="99">
        <v>0</v>
      </c>
      <c r="K33" s="99">
        <v>0</v>
      </c>
      <c r="L33" s="99">
        <v>0</v>
      </c>
      <c r="M33" s="99">
        <f t="shared" si="43"/>
        <v>0</v>
      </c>
      <c r="N33" s="99">
        <v>0</v>
      </c>
      <c r="O33" s="99">
        <v>0</v>
      </c>
      <c r="P33" s="99">
        <v>0</v>
      </c>
      <c r="Q33" s="99">
        <f t="shared" si="44"/>
        <v>0</v>
      </c>
      <c r="R33" s="99">
        <v>0</v>
      </c>
      <c r="S33" s="99">
        <v>0</v>
      </c>
      <c r="T33" s="99">
        <v>0</v>
      </c>
      <c r="U33" s="29" t="s">
        <v>6</v>
      </c>
      <c r="V33" s="29" t="s">
        <v>6</v>
      </c>
    </row>
    <row r="34" spans="1:22" ht="117.75" customHeight="1" x14ac:dyDescent="0.25">
      <c r="A34" s="23" t="s">
        <v>95</v>
      </c>
      <c r="B34" s="44" t="s">
        <v>118</v>
      </c>
      <c r="C34" s="24" t="s">
        <v>11</v>
      </c>
      <c r="D34" s="24" t="s">
        <v>1</v>
      </c>
      <c r="E34" s="86">
        <f t="shared" si="41"/>
        <v>159.80000000000001</v>
      </c>
      <c r="F34" s="95">
        <v>0</v>
      </c>
      <c r="G34" s="97">
        <v>159.80000000000001</v>
      </c>
      <c r="H34" s="103">
        <v>0</v>
      </c>
      <c r="I34" s="86">
        <f t="shared" si="42"/>
        <v>159.80000000000001</v>
      </c>
      <c r="J34" s="99">
        <v>0</v>
      </c>
      <c r="K34" s="86">
        <v>159.80000000000001</v>
      </c>
      <c r="L34" s="99">
        <v>0</v>
      </c>
      <c r="M34" s="86">
        <f t="shared" si="43"/>
        <v>159.80000000000001</v>
      </c>
      <c r="N34" s="99">
        <v>0</v>
      </c>
      <c r="O34" s="86">
        <v>159.80000000000001</v>
      </c>
      <c r="P34" s="99">
        <v>0</v>
      </c>
      <c r="Q34" s="86">
        <f t="shared" si="44"/>
        <v>159.80000000000001</v>
      </c>
      <c r="R34" s="99">
        <v>0</v>
      </c>
      <c r="S34" s="86">
        <f>O34</f>
        <v>159.80000000000001</v>
      </c>
      <c r="T34" s="99">
        <v>0</v>
      </c>
      <c r="U34" s="25">
        <f>M34/I34</f>
        <v>1</v>
      </c>
      <c r="V34" s="25">
        <f>Q34/I34</f>
        <v>1</v>
      </c>
    </row>
    <row r="35" spans="1:22" ht="67.5" customHeight="1" x14ac:dyDescent="0.25">
      <c r="A35" s="23" t="s">
        <v>96</v>
      </c>
      <c r="B35" s="115" t="s">
        <v>119</v>
      </c>
      <c r="C35" s="115"/>
      <c r="D35" s="115"/>
      <c r="E35" s="88">
        <f t="shared" ref="E35:T35" si="45">SUM(E36:E36)</f>
        <v>2702.3</v>
      </c>
      <c r="F35" s="104">
        <f t="shared" si="45"/>
        <v>0</v>
      </c>
      <c r="G35" s="88">
        <f t="shared" si="45"/>
        <v>2702.3</v>
      </c>
      <c r="H35" s="104">
        <f t="shared" si="45"/>
        <v>0</v>
      </c>
      <c r="I35" s="88">
        <f t="shared" si="45"/>
        <v>1069.9000000000001</v>
      </c>
      <c r="J35" s="104">
        <f t="shared" si="45"/>
        <v>0</v>
      </c>
      <c r="K35" s="88">
        <f t="shared" si="45"/>
        <v>1069.9000000000001</v>
      </c>
      <c r="L35" s="104">
        <f t="shared" si="45"/>
        <v>0</v>
      </c>
      <c r="M35" s="88">
        <f t="shared" si="45"/>
        <v>1069.8</v>
      </c>
      <c r="N35" s="104">
        <f t="shared" si="45"/>
        <v>0</v>
      </c>
      <c r="O35" s="88">
        <f t="shared" si="45"/>
        <v>1069.8</v>
      </c>
      <c r="P35" s="104">
        <f t="shared" si="45"/>
        <v>0</v>
      </c>
      <c r="Q35" s="88">
        <f t="shared" si="45"/>
        <v>1069.8</v>
      </c>
      <c r="R35" s="104">
        <f t="shared" si="45"/>
        <v>0</v>
      </c>
      <c r="S35" s="88">
        <f t="shared" si="45"/>
        <v>1069.8</v>
      </c>
      <c r="T35" s="104">
        <f t="shared" si="45"/>
        <v>0</v>
      </c>
      <c r="U35" s="29">
        <f>M35/I35</f>
        <v>0.99990653332087098</v>
      </c>
      <c r="V35" s="29">
        <f>Q35/I35</f>
        <v>0.99990653332087098</v>
      </c>
    </row>
    <row r="36" spans="1:22" ht="47.25" customHeight="1" x14ac:dyDescent="0.25">
      <c r="A36" s="23" t="s">
        <v>68</v>
      </c>
      <c r="B36" s="45" t="s">
        <v>120</v>
      </c>
      <c r="C36" s="24" t="s">
        <v>11</v>
      </c>
      <c r="D36" s="24" t="s">
        <v>1</v>
      </c>
      <c r="E36" s="87">
        <f>F36+G36+H36</f>
        <v>2702.3</v>
      </c>
      <c r="F36" s="99">
        <v>0</v>
      </c>
      <c r="G36" s="98">
        <v>2702.3</v>
      </c>
      <c r="H36" s="103">
        <v>0</v>
      </c>
      <c r="I36" s="86">
        <f>J36+K36+L36</f>
        <v>1069.9000000000001</v>
      </c>
      <c r="J36" s="99">
        <v>0</v>
      </c>
      <c r="K36" s="86">
        <v>1069.9000000000001</v>
      </c>
      <c r="L36" s="99">
        <v>0</v>
      </c>
      <c r="M36" s="86">
        <f>O36+P36+N36</f>
        <v>1069.8</v>
      </c>
      <c r="N36" s="99">
        <v>0</v>
      </c>
      <c r="O36" s="86">
        <v>1069.8</v>
      </c>
      <c r="P36" s="99">
        <v>0</v>
      </c>
      <c r="Q36" s="86">
        <f>R36+S36+T36</f>
        <v>1069.8</v>
      </c>
      <c r="R36" s="99">
        <v>0</v>
      </c>
      <c r="S36" s="89">
        <f>O36</f>
        <v>1069.8</v>
      </c>
      <c r="T36" s="99">
        <v>0</v>
      </c>
      <c r="U36" s="25">
        <f>M36/I36</f>
        <v>0.99990653332087098</v>
      </c>
      <c r="V36" s="25">
        <f>Q36/I36</f>
        <v>0.99990653332087098</v>
      </c>
    </row>
    <row r="37" spans="1:22" x14ac:dyDescent="0.25">
      <c r="A37" s="31">
        <v>5</v>
      </c>
      <c r="B37" s="115" t="s">
        <v>97</v>
      </c>
      <c r="C37" s="115"/>
      <c r="D37" s="115"/>
      <c r="E37" s="87">
        <f>E38</f>
        <v>372.5</v>
      </c>
      <c r="F37" s="102">
        <f t="shared" ref="F37" si="46">F38</f>
        <v>0</v>
      </c>
      <c r="G37" s="87">
        <f t="shared" ref="G37" si="47">G38</f>
        <v>372.5</v>
      </c>
      <c r="H37" s="102">
        <f t="shared" ref="H37" si="48">H38</f>
        <v>0</v>
      </c>
      <c r="I37" s="102">
        <f t="shared" ref="I37" si="49">I38</f>
        <v>0</v>
      </c>
      <c r="J37" s="102">
        <f t="shared" ref="J37" si="50">J38</f>
        <v>0</v>
      </c>
      <c r="K37" s="102">
        <f t="shared" ref="K37" si="51">K38</f>
        <v>0</v>
      </c>
      <c r="L37" s="102">
        <f t="shared" ref="L37" si="52">L38</f>
        <v>0</v>
      </c>
      <c r="M37" s="102">
        <f t="shared" ref="M37" si="53">M38</f>
        <v>0</v>
      </c>
      <c r="N37" s="102">
        <f t="shared" ref="N37" si="54">N38</f>
        <v>0</v>
      </c>
      <c r="O37" s="102">
        <f t="shared" ref="O37" si="55">O38</f>
        <v>0</v>
      </c>
      <c r="P37" s="102">
        <f t="shared" ref="P37" si="56">P38</f>
        <v>0</v>
      </c>
      <c r="Q37" s="102">
        <f t="shared" ref="Q37" si="57">Q38</f>
        <v>0</v>
      </c>
      <c r="R37" s="102">
        <f t="shared" ref="R37" si="58">R38</f>
        <v>0</v>
      </c>
      <c r="S37" s="102">
        <f t="shared" ref="S37" si="59">S38</f>
        <v>0</v>
      </c>
      <c r="T37" s="102">
        <f t="shared" ref="T37" si="60">T38</f>
        <v>0</v>
      </c>
      <c r="U37" s="29" t="s">
        <v>6</v>
      </c>
      <c r="V37" s="29" t="s">
        <v>6</v>
      </c>
    </row>
    <row r="38" spans="1:22" ht="52.5" customHeight="1" x14ac:dyDescent="0.25">
      <c r="A38" s="23" t="s">
        <v>69</v>
      </c>
      <c r="B38" s="117" t="s">
        <v>98</v>
      </c>
      <c r="C38" s="117"/>
      <c r="D38" s="117"/>
      <c r="E38" s="87">
        <f>SUM(E39)</f>
        <v>372.5</v>
      </c>
      <c r="F38" s="102">
        <f t="shared" ref="F38:T38" si="61">SUM(F39)</f>
        <v>0</v>
      </c>
      <c r="G38" s="87">
        <f t="shared" si="61"/>
        <v>372.5</v>
      </c>
      <c r="H38" s="102">
        <f t="shared" si="61"/>
        <v>0</v>
      </c>
      <c r="I38" s="102">
        <f t="shared" si="61"/>
        <v>0</v>
      </c>
      <c r="J38" s="102">
        <f t="shared" si="61"/>
        <v>0</v>
      </c>
      <c r="K38" s="102">
        <f t="shared" si="61"/>
        <v>0</v>
      </c>
      <c r="L38" s="102">
        <f t="shared" si="61"/>
        <v>0</v>
      </c>
      <c r="M38" s="102">
        <f t="shared" si="61"/>
        <v>0</v>
      </c>
      <c r="N38" s="102">
        <f t="shared" si="61"/>
        <v>0</v>
      </c>
      <c r="O38" s="102">
        <f t="shared" si="61"/>
        <v>0</v>
      </c>
      <c r="P38" s="102">
        <f t="shared" si="61"/>
        <v>0</v>
      </c>
      <c r="Q38" s="102">
        <f t="shared" si="61"/>
        <v>0</v>
      </c>
      <c r="R38" s="102">
        <f t="shared" si="61"/>
        <v>0</v>
      </c>
      <c r="S38" s="102">
        <f t="shared" si="61"/>
        <v>0</v>
      </c>
      <c r="T38" s="102">
        <f t="shared" si="61"/>
        <v>0</v>
      </c>
      <c r="U38" s="29" t="s">
        <v>6</v>
      </c>
      <c r="V38" s="29" t="s">
        <v>6</v>
      </c>
    </row>
    <row r="39" spans="1:22" ht="54.75" customHeight="1" x14ac:dyDescent="0.25">
      <c r="A39" s="23" t="s">
        <v>99</v>
      </c>
      <c r="B39" s="36" t="s">
        <v>72</v>
      </c>
      <c r="C39" s="24" t="s">
        <v>11</v>
      </c>
      <c r="D39" s="24" t="s">
        <v>10</v>
      </c>
      <c r="E39" s="86">
        <f>F39+G39+H39</f>
        <v>372.5</v>
      </c>
      <c r="F39" s="95">
        <v>0</v>
      </c>
      <c r="G39" s="95">
        <v>372.5</v>
      </c>
      <c r="H39" s="103">
        <v>0</v>
      </c>
      <c r="I39" s="99">
        <f>J39+K39+L39</f>
        <v>0</v>
      </c>
      <c r="J39" s="99">
        <v>0</v>
      </c>
      <c r="K39" s="99">
        <v>0</v>
      </c>
      <c r="L39" s="99">
        <v>0</v>
      </c>
      <c r="M39" s="99">
        <f>N39+O39+P39</f>
        <v>0</v>
      </c>
      <c r="N39" s="99">
        <v>0</v>
      </c>
      <c r="O39" s="99">
        <v>0</v>
      </c>
      <c r="P39" s="99">
        <v>0</v>
      </c>
      <c r="Q39" s="99">
        <f>R39+S39+T39</f>
        <v>0</v>
      </c>
      <c r="R39" s="99">
        <v>0</v>
      </c>
      <c r="S39" s="99">
        <v>0</v>
      </c>
      <c r="T39" s="99">
        <v>0</v>
      </c>
      <c r="U39" s="29" t="s">
        <v>6</v>
      </c>
      <c r="V39" s="29" t="s">
        <v>6</v>
      </c>
    </row>
    <row r="40" spans="1:22" ht="55.5" customHeight="1" x14ac:dyDescent="0.25">
      <c r="A40" s="42">
        <v>6</v>
      </c>
      <c r="B40" s="116" t="s">
        <v>45</v>
      </c>
      <c r="C40" s="116"/>
      <c r="D40" s="116"/>
      <c r="E40" s="87">
        <f>SUM(E41:E48)</f>
        <v>79697.400000000009</v>
      </c>
      <c r="F40" s="87">
        <f t="shared" ref="F40:T40" si="62">SUM(F41:F48)</f>
        <v>6806.4</v>
      </c>
      <c r="G40" s="87">
        <f t="shared" si="62"/>
        <v>72312.899999999994</v>
      </c>
      <c r="H40" s="87">
        <f t="shared" si="62"/>
        <v>578.1</v>
      </c>
      <c r="I40" s="87">
        <f t="shared" si="62"/>
        <v>59079.600000000006</v>
      </c>
      <c r="J40" s="87">
        <f t="shared" si="62"/>
        <v>6806.4</v>
      </c>
      <c r="K40" s="87">
        <f t="shared" si="62"/>
        <v>51856.4</v>
      </c>
      <c r="L40" s="87">
        <f t="shared" si="62"/>
        <v>416.8</v>
      </c>
      <c r="M40" s="87">
        <f t="shared" si="62"/>
        <v>58757.200000000004</v>
      </c>
      <c r="N40" s="87">
        <f t="shared" si="62"/>
        <v>6500.1</v>
      </c>
      <c r="O40" s="87">
        <f t="shared" si="62"/>
        <v>51840.3</v>
      </c>
      <c r="P40" s="87">
        <f t="shared" si="62"/>
        <v>416.8</v>
      </c>
      <c r="Q40" s="87">
        <f t="shared" si="62"/>
        <v>58757.200000000004</v>
      </c>
      <c r="R40" s="87">
        <f t="shared" si="62"/>
        <v>6500.1</v>
      </c>
      <c r="S40" s="87">
        <f t="shared" si="62"/>
        <v>51840.3</v>
      </c>
      <c r="T40" s="87">
        <f t="shared" si="62"/>
        <v>416.8</v>
      </c>
      <c r="U40" s="29">
        <f>M40/I40</f>
        <v>0.99454295560565742</v>
      </c>
      <c r="V40" s="29">
        <f>Q40/I40</f>
        <v>0.99454295560565742</v>
      </c>
    </row>
    <row r="41" spans="1:22" ht="70.5" customHeight="1" x14ac:dyDescent="0.25">
      <c r="A41" s="23" t="s">
        <v>100</v>
      </c>
      <c r="B41" s="38" t="s">
        <v>121</v>
      </c>
      <c r="C41" s="39" t="s">
        <v>11</v>
      </c>
      <c r="D41" s="37" t="s">
        <v>11</v>
      </c>
      <c r="E41" s="87">
        <f t="shared" ref="E41:E48" si="63">F41+G41+H41</f>
        <v>7164.7</v>
      </c>
      <c r="F41" s="91">
        <v>6806.4</v>
      </c>
      <c r="G41" s="91">
        <v>358.3</v>
      </c>
      <c r="H41" s="105">
        <v>0</v>
      </c>
      <c r="I41" s="90">
        <f t="shared" ref="I41:I48" si="64">J41+K41+L41</f>
        <v>7164.7</v>
      </c>
      <c r="J41" s="90">
        <v>6806.4</v>
      </c>
      <c r="K41" s="90">
        <v>358.3</v>
      </c>
      <c r="L41" s="105">
        <v>0</v>
      </c>
      <c r="M41" s="90">
        <f t="shared" ref="M41:M48" si="65">N41+O41+P41</f>
        <v>6842.3</v>
      </c>
      <c r="N41" s="90">
        <v>6500.1</v>
      </c>
      <c r="O41" s="90">
        <v>342.2</v>
      </c>
      <c r="P41" s="105">
        <v>0</v>
      </c>
      <c r="Q41" s="90">
        <f t="shared" ref="Q41:Q48" si="66">R41+S41+T41</f>
        <v>6842.3</v>
      </c>
      <c r="R41" s="90">
        <f>N41</f>
        <v>6500.1</v>
      </c>
      <c r="S41" s="90">
        <f t="shared" ref="S41:S47" si="67">O41</f>
        <v>342.2</v>
      </c>
      <c r="T41" s="105">
        <v>0</v>
      </c>
      <c r="U41" s="25">
        <f>M41/I41</f>
        <v>0.95500160509162979</v>
      </c>
      <c r="V41" s="25">
        <f>Q41/I41</f>
        <v>0.95500160509162979</v>
      </c>
    </row>
    <row r="42" spans="1:22" ht="42" customHeight="1" x14ac:dyDescent="0.25">
      <c r="A42" s="23" t="s">
        <v>126</v>
      </c>
      <c r="B42" s="38" t="s">
        <v>122</v>
      </c>
      <c r="C42" s="39" t="s">
        <v>11</v>
      </c>
      <c r="D42" s="37" t="s">
        <v>106</v>
      </c>
      <c r="E42" s="87">
        <f t="shared" si="63"/>
        <v>5824.2</v>
      </c>
      <c r="F42" s="91">
        <v>0</v>
      </c>
      <c r="G42" s="99">
        <v>5765.9</v>
      </c>
      <c r="H42" s="84">
        <v>58.3</v>
      </c>
      <c r="I42" s="90">
        <f t="shared" si="64"/>
        <v>5824.2</v>
      </c>
      <c r="J42" s="105">
        <v>0</v>
      </c>
      <c r="K42" s="90">
        <v>5765.9</v>
      </c>
      <c r="L42" s="90">
        <v>58.3</v>
      </c>
      <c r="M42" s="90">
        <f t="shared" si="65"/>
        <v>5824.2</v>
      </c>
      <c r="N42" s="105">
        <v>0</v>
      </c>
      <c r="O42" s="90">
        <v>5765.9</v>
      </c>
      <c r="P42" s="90">
        <v>58.3</v>
      </c>
      <c r="Q42" s="90">
        <f t="shared" si="66"/>
        <v>5824.2</v>
      </c>
      <c r="R42" s="105">
        <v>0</v>
      </c>
      <c r="S42" s="90">
        <f t="shared" si="67"/>
        <v>5765.9</v>
      </c>
      <c r="T42" s="90">
        <f>P42</f>
        <v>58.3</v>
      </c>
      <c r="U42" s="25">
        <f>M42/I42</f>
        <v>1</v>
      </c>
      <c r="V42" s="25">
        <f>Q42/I42</f>
        <v>1</v>
      </c>
    </row>
    <row r="43" spans="1:22" ht="40.5" customHeight="1" x14ac:dyDescent="0.25">
      <c r="A43" s="23" t="s">
        <v>127</v>
      </c>
      <c r="B43" s="38" t="s">
        <v>123</v>
      </c>
      <c r="C43" s="39" t="s">
        <v>11</v>
      </c>
      <c r="D43" s="37" t="s">
        <v>106</v>
      </c>
      <c r="E43" s="87">
        <f t="shared" si="63"/>
        <v>16125</v>
      </c>
      <c r="F43" s="91">
        <v>0</v>
      </c>
      <c r="G43" s="99">
        <v>15963.7</v>
      </c>
      <c r="H43" s="84">
        <v>161.30000000000001</v>
      </c>
      <c r="I43" s="105">
        <f t="shared" si="64"/>
        <v>0</v>
      </c>
      <c r="J43" s="105">
        <v>0</v>
      </c>
      <c r="K43" s="105">
        <v>0</v>
      </c>
      <c r="L43" s="105">
        <v>0</v>
      </c>
      <c r="M43" s="105">
        <f t="shared" si="65"/>
        <v>0</v>
      </c>
      <c r="N43" s="105">
        <v>0</v>
      </c>
      <c r="O43" s="105">
        <v>0</v>
      </c>
      <c r="P43" s="105">
        <v>0</v>
      </c>
      <c r="Q43" s="105">
        <f t="shared" si="66"/>
        <v>0</v>
      </c>
      <c r="R43" s="105">
        <v>0</v>
      </c>
      <c r="S43" s="105">
        <f t="shared" si="67"/>
        <v>0</v>
      </c>
      <c r="T43" s="105">
        <v>0</v>
      </c>
      <c r="U43" s="25" t="s">
        <v>6</v>
      </c>
      <c r="V43" s="25" t="s">
        <v>6</v>
      </c>
    </row>
    <row r="44" spans="1:22" ht="70.5" customHeight="1" x14ac:dyDescent="0.25">
      <c r="A44" s="23" t="s">
        <v>128</v>
      </c>
      <c r="B44" s="38" t="s">
        <v>124</v>
      </c>
      <c r="C44" s="39" t="s">
        <v>11</v>
      </c>
      <c r="D44" s="24" t="s">
        <v>10</v>
      </c>
      <c r="E44" s="87">
        <f t="shared" si="63"/>
        <v>14750</v>
      </c>
      <c r="F44" s="91">
        <v>0</v>
      </c>
      <c r="G44" s="99">
        <v>14750</v>
      </c>
      <c r="H44" s="105">
        <v>0</v>
      </c>
      <c r="I44" s="90">
        <f t="shared" si="64"/>
        <v>10257.200000000001</v>
      </c>
      <c r="J44" s="105">
        <v>0</v>
      </c>
      <c r="K44" s="90">
        <v>10257.200000000001</v>
      </c>
      <c r="L44" s="90">
        <v>0</v>
      </c>
      <c r="M44" s="90">
        <f t="shared" si="65"/>
        <v>10257.200000000001</v>
      </c>
      <c r="N44" s="105">
        <v>0</v>
      </c>
      <c r="O44" s="90">
        <v>10257.200000000001</v>
      </c>
      <c r="P44" s="90">
        <v>0</v>
      </c>
      <c r="Q44" s="90">
        <f t="shared" si="66"/>
        <v>10257.200000000001</v>
      </c>
      <c r="R44" s="105">
        <v>0</v>
      </c>
      <c r="S44" s="90">
        <f t="shared" si="67"/>
        <v>10257.200000000001</v>
      </c>
      <c r="T44" s="105">
        <v>0</v>
      </c>
      <c r="U44" s="25">
        <f>M44/I44</f>
        <v>1</v>
      </c>
      <c r="V44" s="25">
        <f>Q44/I44</f>
        <v>1</v>
      </c>
    </row>
    <row r="45" spans="1:22" ht="48" customHeight="1" x14ac:dyDescent="0.25">
      <c r="A45" s="23" t="s">
        <v>129</v>
      </c>
      <c r="B45" s="38" t="s">
        <v>153</v>
      </c>
      <c r="C45" s="39" t="s">
        <v>11</v>
      </c>
      <c r="D45" s="37" t="s">
        <v>106</v>
      </c>
      <c r="E45" s="87">
        <f t="shared" si="63"/>
        <v>9916.7000000000007</v>
      </c>
      <c r="F45" s="91">
        <v>0</v>
      </c>
      <c r="G45" s="84">
        <v>9817.5</v>
      </c>
      <c r="H45" s="84">
        <v>99.2</v>
      </c>
      <c r="I45" s="90">
        <f t="shared" si="64"/>
        <v>9916.7000000000007</v>
      </c>
      <c r="J45" s="105">
        <v>0</v>
      </c>
      <c r="K45" s="90">
        <v>9817.5</v>
      </c>
      <c r="L45" s="90">
        <v>99.2</v>
      </c>
      <c r="M45" s="90">
        <f t="shared" si="65"/>
        <v>9916.7000000000007</v>
      </c>
      <c r="N45" s="105">
        <v>0</v>
      </c>
      <c r="O45" s="90">
        <v>9817.5</v>
      </c>
      <c r="P45" s="90">
        <v>99.2</v>
      </c>
      <c r="Q45" s="90">
        <f t="shared" si="66"/>
        <v>9916.7000000000007</v>
      </c>
      <c r="R45" s="105">
        <v>0</v>
      </c>
      <c r="S45" s="90">
        <f t="shared" si="67"/>
        <v>9817.5</v>
      </c>
      <c r="T45" s="90">
        <f>P45</f>
        <v>99.2</v>
      </c>
      <c r="U45" s="25">
        <f>M45/I45</f>
        <v>1</v>
      </c>
      <c r="V45" s="25">
        <f>Q45/I45</f>
        <v>1</v>
      </c>
    </row>
    <row r="46" spans="1:22" ht="49.5" customHeight="1" x14ac:dyDescent="0.25">
      <c r="A46" s="23" t="s">
        <v>156</v>
      </c>
      <c r="B46" s="38" t="s">
        <v>154</v>
      </c>
      <c r="C46" s="39" t="s">
        <v>11</v>
      </c>
      <c r="D46" s="37" t="s">
        <v>106</v>
      </c>
      <c r="E46" s="87">
        <f t="shared" si="63"/>
        <v>9333.4</v>
      </c>
      <c r="F46" s="91">
        <v>0</v>
      </c>
      <c r="G46" s="84">
        <v>9240</v>
      </c>
      <c r="H46" s="84">
        <v>93.4</v>
      </c>
      <c r="I46" s="90">
        <f t="shared" si="64"/>
        <v>9333.4</v>
      </c>
      <c r="J46" s="105">
        <v>0</v>
      </c>
      <c r="K46" s="84">
        <v>9240</v>
      </c>
      <c r="L46" s="84">
        <v>93.4</v>
      </c>
      <c r="M46" s="90">
        <f t="shared" si="65"/>
        <v>9333.4</v>
      </c>
      <c r="N46" s="105">
        <v>0</v>
      </c>
      <c r="O46" s="84">
        <v>9240</v>
      </c>
      <c r="P46" s="84">
        <v>93.4</v>
      </c>
      <c r="Q46" s="90">
        <f t="shared" si="66"/>
        <v>9333.4</v>
      </c>
      <c r="R46" s="105">
        <v>0</v>
      </c>
      <c r="S46" s="90">
        <f t="shared" si="67"/>
        <v>9240</v>
      </c>
      <c r="T46" s="90">
        <f>P46</f>
        <v>93.4</v>
      </c>
      <c r="U46" s="25">
        <f>M46/I46</f>
        <v>1</v>
      </c>
      <c r="V46" s="25">
        <f>Q46/I46</f>
        <v>1</v>
      </c>
    </row>
    <row r="47" spans="1:22" ht="70.5" customHeight="1" x14ac:dyDescent="0.25">
      <c r="A47" s="23" t="s">
        <v>157</v>
      </c>
      <c r="B47" s="38" t="s">
        <v>155</v>
      </c>
      <c r="C47" s="39" t="s">
        <v>11</v>
      </c>
      <c r="D47" s="37" t="s">
        <v>106</v>
      </c>
      <c r="E47" s="87">
        <f t="shared" si="63"/>
        <v>16583.400000000001</v>
      </c>
      <c r="F47" s="91">
        <v>0</v>
      </c>
      <c r="G47" s="84">
        <v>16417.5</v>
      </c>
      <c r="H47" s="84">
        <v>165.9</v>
      </c>
      <c r="I47" s="90">
        <f t="shared" si="64"/>
        <v>16583.400000000001</v>
      </c>
      <c r="J47" s="105">
        <v>0</v>
      </c>
      <c r="K47" s="84">
        <v>16417.5</v>
      </c>
      <c r="L47" s="84">
        <v>165.9</v>
      </c>
      <c r="M47" s="90">
        <f t="shared" si="65"/>
        <v>16583.400000000001</v>
      </c>
      <c r="N47" s="105">
        <v>0</v>
      </c>
      <c r="O47" s="84">
        <v>16417.5</v>
      </c>
      <c r="P47" s="84">
        <v>165.9</v>
      </c>
      <c r="Q47" s="90">
        <f t="shared" si="66"/>
        <v>16583.400000000001</v>
      </c>
      <c r="R47" s="105">
        <v>0</v>
      </c>
      <c r="S47" s="90">
        <f t="shared" si="67"/>
        <v>16417.5</v>
      </c>
      <c r="T47" s="90">
        <f>P47</f>
        <v>165.9</v>
      </c>
      <c r="U47" s="25">
        <f>M47/I47</f>
        <v>1</v>
      </c>
      <c r="V47" s="25">
        <f>Q47/I47</f>
        <v>1</v>
      </c>
    </row>
    <row r="48" spans="1:22" ht="50.25" customHeight="1" x14ac:dyDescent="0.25">
      <c r="A48" s="23" t="s">
        <v>158</v>
      </c>
      <c r="B48" s="38" t="s">
        <v>125</v>
      </c>
      <c r="C48" s="39" t="s">
        <v>11</v>
      </c>
      <c r="D48" s="37" t="s">
        <v>11</v>
      </c>
      <c r="E48" s="106">
        <f t="shared" si="63"/>
        <v>0</v>
      </c>
      <c r="F48" s="107">
        <v>0</v>
      </c>
      <c r="G48" s="107">
        <v>0</v>
      </c>
      <c r="H48" s="108">
        <v>0</v>
      </c>
      <c r="I48" s="108">
        <f t="shared" si="64"/>
        <v>0</v>
      </c>
      <c r="J48" s="108">
        <v>0</v>
      </c>
      <c r="K48" s="108">
        <v>0</v>
      </c>
      <c r="L48" s="108">
        <v>0</v>
      </c>
      <c r="M48" s="108">
        <f t="shared" si="65"/>
        <v>0</v>
      </c>
      <c r="N48" s="108">
        <v>0</v>
      </c>
      <c r="O48" s="108">
        <v>0</v>
      </c>
      <c r="P48" s="108">
        <v>0</v>
      </c>
      <c r="Q48" s="108">
        <f t="shared" si="66"/>
        <v>0</v>
      </c>
      <c r="R48" s="108">
        <v>0</v>
      </c>
      <c r="S48" s="108">
        <v>0</v>
      </c>
      <c r="T48" s="108">
        <v>0</v>
      </c>
      <c r="U48" s="25" t="s">
        <v>6</v>
      </c>
      <c r="V48" s="25" t="s">
        <v>6</v>
      </c>
    </row>
    <row r="49" spans="1:22" ht="36" customHeight="1" x14ac:dyDescent="0.25">
      <c r="A49" s="42" t="s">
        <v>70</v>
      </c>
      <c r="B49" s="116" t="s">
        <v>101</v>
      </c>
      <c r="C49" s="116"/>
      <c r="D49" s="116"/>
      <c r="E49" s="87">
        <f>SUM(E50:E52)</f>
        <v>129204.40000000001</v>
      </c>
      <c r="F49" s="102">
        <f t="shared" ref="F49:T49" si="68">SUM(F50:F52)</f>
        <v>0</v>
      </c>
      <c r="G49" s="87">
        <f t="shared" si="68"/>
        <v>129204.40000000001</v>
      </c>
      <c r="H49" s="102">
        <f t="shared" si="68"/>
        <v>0</v>
      </c>
      <c r="I49" s="102">
        <f t="shared" si="68"/>
        <v>0</v>
      </c>
      <c r="J49" s="102">
        <f t="shared" si="68"/>
        <v>0</v>
      </c>
      <c r="K49" s="102">
        <f t="shared" si="68"/>
        <v>0</v>
      </c>
      <c r="L49" s="102">
        <f t="shared" si="68"/>
        <v>0</v>
      </c>
      <c r="M49" s="102">
        <f t="shared" si="68"/>
        <v>0</v>
      </c>
      <c r="N49" s="102">
        <f t="shared" si="68"/>
        <v>0</v>
      </c>
      <c r="O49" s="102">
        <f t="shared" si="68"/>
        <v>0</v>
      </c>
      <c r="P49" s="102">
        <f t="shared" si="68"/>
        <v>0</v>
      </c>
      <c r="Q49" s="102">
        <f t="shared" si="68"/>
        <v>0</v>
      </c>
      <c r="R49" s="102">
        <f t="shared" si="68"/>
        <v>0</v>
      </c>
      <c r="S49" s="102">
        <f t="shared" si="68"/>
        <v>0</v>
      </c>
      <c r="T49" s="102">
        <f t="shared" si="68"/>
        <v>0</v>
      </c>
      <c r="U49" s="29" t="s">
        <v>6</v>
      </c>
      <c r="V49" s="29" t="s">
        <v>6</v>
      </c>
    </row>
    <row r="50" spans="1:22" ht="48" customHeight="1" x14ac:dyDescent="0.25">
      <c r="A50" s="23" t="s">
        <v>103</v>
      </c>
      <c r="B50" s="40" t="s">
        <v>102</v>
      </c>
      <c r="C50" s="37" t="s">
        <v>11</v>
      </c>
      <c r="D50" s="37" t="s">
        <v>11</v>
      </c>
      <c r="E50" s="87">
        <f t="shared" ref="E50" si="69">F50+G50+H50</f>
        <v>128413.8</v>
      </c>
      <c r="F50" s="92">
        <v>0</v>
      </c>
      <c r="G50" s="96">
        <v>128413.8</v>
      </c>
      <c r="H50" s="103">
        <v>0</v>
      </c>
      <c r="I50" s="104">
        <f t="shared" ref="I50" si="70">J50+K50+L50</f>
        <v>0</v>
      </c>
      <c r="J50" s="99">
        <v>0</v>
      </c>
      <c r="K50" s="99">
        <v>0</v>
      </c>
      <c r="L50" s="99">
        <v>0</v>
      </c>
      <c r="M50" s="104">
        <f t="shared" ref="M50" si="71">N50+O50+P50</f>
        <v>0</v>
      </c>
      <c r="N50" s="99">
        <v>0</v>
      </c>
      <c r="O50" s="99">
        <v>0</v>
      </c>
      <c r="P50" s="99">
        <v>0</v>
      </c>
      <c r="Q50" s="104">
        <f t="shared" ref="Q50" si="72">R50+S50+T50</f>
        <v>0</v>
      </c>
      <c r="R50" s="99">
        <v>0</v>
      </c>
      <c r="S50" s="105">
        <v>0</v>
      </c>
      <c r="T50" s="99">
        <v>0</v>
      </c>
      <c r="U50" s="29" t="s">
        <v>6</v>
      </c>
      <c r="V50" s="29" t="s">
        <v>6</v>
      </c>
    </row>
    <row r="51" spans="1:22" ht="48" customHeight="1" x14ac:dyDescent="0.25">
      <c r="A51" s="23" t="s">
        <v>159</v>
      </c>
      <c r="B51" s="76" t="s">
        <v>160</v>
      </c>
      <c r="C51" s="37" t="s">
        <v>11</v>
      </c>
      <c r="D51" s="37" t="s">
        <v>11</v>
      </c>
      <c r="E51" s="87">
        <f t="shared" ref="E51" si="73">F51+G51+H51</f>
        <v>382.3</v>
      </c>
      <c r="F51" s="92">
        <v>0</v>
      </c>
      <c r="G51" s="96">
        <v>382.3</v>
      </c>
      <c r="H51" s="103">
        <v>0</v>
      </c>
      <c r="I51" s="104">
        <f t="shared" ref="I51" si="74">J51+K51+L51</f>
        <v>0</v>
      </c>
      <c r="J51" s="99">
        <v>0</v>
      </c>
      <c r="K51" s="99">
        <v>0</v>
      </c>
      <c r="L51" s="99">
        <v>0</v>
      </c>
      <c r="M51" s="104">
        <f t="shared" ref="M51" si="75">N51+O51+P51</f>
        <v>0</v>
      </c>
      <c r="N51" s="99">
        <v>0</v>
      </c>
      <c r="O51" s="99">
        <v>0</v>
      </c>
      <c r="P51" s="99">
        <v>0</v>
      </c>
      <c r="Q51" s="104">
        <f t="shared" ref="Q51" si="76">R51+S51+T51</f>
        <v>0</v>
      </c>
      <c r="R51" s="99">
        <v>0</v>
      </c>
      <c r="S51" s="105">
        <v>0</v>
      </c>
      <c r="T51" s="99">
        <v>0</v>
      </c>
      <c r="U51" s="29" t="s">
        <v>6</v>
      </c>
      <c r="V51" s="29" t="s">
        <v>6</v>
      </c>
    </row>
    <row r="52" spans="1:22" ht="78.75" customHeight="1" x14ac:dyDescent="0.25">
      <c r="A52" s="23" t="s">
        <v>163</v>
      </c>
      <c r="B52" s="76" t="s">
        <v>164</v>
      </c>
      <c r="C52" s="37" t="s">
        <v>11</v>
      </c>
      <c r="D52" s="37" t="s">
        <v>11</v>
      </c>
      <c r="E52" s="87">
        <f t="shared" ref="E52" si="77">F52+G52+H52</f>
        <v>408.3</v>
      </c>
      <c r="F52" s="92">
        <v>0</v>
      </c>
      <c r="G52" s="96">
        <v>408.3</v>
      </c>
      <c r="H52" s="103">
        <v>0</v>
      </c>
      <c r="I52" s="104">
        <f t="shared" ref="I52" si="78">J52+K52+L52</f>
        <v>0</v>
      </c>
      <c r="J52" s="99">
        <v>0</v>
      </c>
      <c r="K52" s="99">
        <v>0</v>
      </c>
      <c r="L52" s="99">
        <v>0</v>
      </c>
      <c r="M52" s="104">
        <f t="shared" ref="M52" si="79">N52+O52+P52</f>
        <v>0</v>
      </c>
      <c r="N52" s="99">
        <v>0</v>
      </c>
      <c r="O52" s="99">
        <v>0</v>
      </c>
      <c r="P52" s="99">
        <v>0</v>
      </c>
      <c r="Q52" s="104">
        <f t="shared" ref="Q52" si="80">R52+S52+T52</f>
        <v>0</v>
      </c>
      <c r="R52" s="99">
        <v>0</v>
      </c>
      <c r="S52" s="105">
        <v>0</v>
      </c>
      <c r="T52" s="99">
        <v>0</v>
      </c>
      <c r="U52" s="29" t="s">
        <v>6</v>
      </c>
      <c r="V52" s="29" t="s">
        <v>6</v>
      </c>
    </row>
    <row r="53" spans="1:22" ht="36" customHeight="1" x14ac:dyDescent="0.25">
      <c r="A53" s="42">
        <v>8</v>
      </c>
      <c r="B53" s="116" t="s">
        <v>104</v>
      </c>
      <c r="C53" s="116"/>
      <c r="D53" s="116"/>
      <c r="E53" s="87">
        <f>SUM(E54:E57)</f>
        <v>91243.8</v>
      </c>
      <c r="F53" s="102">
        <f t="shared" ref="F53:T53" si="81">SUM(F54:F57)</f>
        <v>0</v>
      </c>
      <c r="G53" s="87">
        <f t="shared" si="81"/>
        <v>91243.8</v>
      </c>
      <c r="H53" s="102">
        <f t="shared" si="81"/>
        <v>0</v>
      </c>
      <c r="I53" s="87">
        <f t="shared" si="81"/>
        <v>48891.1</v>
      </c>
      <c r="J53" s="102">
        <f t="shared" si="81"/>
        <v>0</v>
      </c>
      <c r="K53" s="87">
        <f t="shared" si="81"/>
        <v>48891.1</v>
      </c>
      <c r="L53" s="102">
        <f t="shared" si="81"/>
        <v>0</v>
      </c>
      <c r="M53" s="87">
        <f t="shared" si="81"/>
        <v>48891</v>
      </c>
      <c r="N53" s="102">
        <f t="shared" si="81"/>
        <v>0</v>
      </c>
      <c r="O53" s="87">
        <f t="shared" si="81"/>
        <v>48891</v>
      </c>
      <c r="P53" s="102">
        <f t="shared" si="81"/>
        <v>0</v>
      </c>
      <c r="Q53" s="87">
        <f t="shared" si="81"/>
        <v>48891</v>
      </c>
      <c r="R53" s="102">
        <f t="shared" si="81"/>
        <v>0</v>
      </c>
      <c r="S53" s="87">
        <f t="shared" si="81"/>
        <v>48891</v>
      </c>
      <c r="T53" s="102">
        <f t="shared" si="81"/>
        <v>0</v>
      </c>
      <c r="U53" s="29">
        <f t="shared" ref="U53" si="82">M53/I53</f>
        <v>0.99999795463796071</v>
      </c>
      <c r="V53" s="29">
        <f t="shared" ref="V53" si="83">Q53/I53</f>
        <v>0.99999795463796071</v>
      </c>
    </row>
    <row r="54" spans="1:22" ht="48" customHeight="1" x14ac:dyDescent="0.25">
      <c r="A54" s="23" t="s">
        <v>109</v>
      </c>
      <c r="B54" s="46" t="s">
        <v>107</v>
      </c>
      <c r="C54" s="37" t="s">
        <v>11</v>
      </c>
      <c r="D54" s="37" t="s">
        <v>106</v>
      </c>
      <c r="E54" s="87">
        <f t="shared" ref="E54" si="84">F54+G54+H54</f>
        <v>2352.6999999999998</v>
      </c>
      <c r="F54" s="92">
        <v>0</v>
      </c>
      <c r="G54" s="100">
        <v>2352.6999999999998</v>
      </c>
      <c r="H54" s="103">
        <v>0</v>
      </c>
      <c r="I54" s="105">
        <f t="shared" ref="I54" si="85">J54+K54+L54</f>
        <v>0</v>
      </c>
      <c r="J54" s="99">
        <v>0</v>
      </c>
      <c r="K54" s="99">
        <v>0</v>
      </c>
      <c r="L54" s="99">
        <v>0</v>
      </c>
      <c r="M54" s="105">
        <f t="shared" ref="M54" si="86">N54+O54+P54</f>
        <v>0</v>
      </c>
      <c r="N54" s="99">
        <v>0</v>
      </c>
      <c r="O54" s="99">
        <v>0</v>
      </c>
      <c r="P54" s="99">
        <v>0</v>
      </c>
      <c r="Q54" s="105">
        <f t="shared" ref="Q54" si="87">R54+S54+T54</f>
        <v>0</v>
      </c>
      <c r="R54" s="99">
        <v>0</v>
      </c>
      <c r="S54" s="105">
        <v>0</v>
      </c>
      <c r="T54" s="99">
        <v>0</v>
      </c>
      <c r="U54" s="29" t="s">
        <v>6</v>
      </c>
      <c r="V54" s="29" t="s">
        <v>6</v>
      </c>
    </row>
    <row r="55" spans="1:22" ht="48" customHeight="1" x14ac:dyDescent="0.25">
      <c r="A55" s="23" t="s">
        <v>110</v>
      </c>
      <c r="B55" s="46" t="s">
        <v>130</v>
      </c>
      <c r="C55" s="37" t="s">
        <v>11</v>
      </c>
      <c r="D55" s="37" t="s">
        <v>106</v>
      </c>
      <c r="E55" s="87">
        <f t="shared" ref="E55" si="88">F55+G55+H55</f>
        <v>40266</v>
      </c>
      <c r="F55" s="92">
        <v>0</v>
      </c>
      <c r="G55" s="100">
        <v>40266</v>
      </c>
      <c r="H55" s="103">
        <v>0</v>
      </c>
      <c r="I55" s="90">
        <f t="shared" ref="I55" si="89">J55+K55+L55</f>
        <v>40266</v>
      </c>
      <c r="J55" s="99">
        <v>0</v>
      </c>
      <c r="K55" s="86">
        <v>40266</v>
      </c>
      <c r="L55" s="99">
        <v>0</v>
      </c>
      <c r="M55" s="90">
        <f t="shared" ref="M55" si="90">N55+O55+P55</f>
        <v>40266</v>
      </c>
      <c r="N55" s="99">
        <v>0</v>
      </c>
      <c r="O55" s="86">
        <v>40266</v>
      </c>
      <c r="P55" s="99">
        <v>0</v>
      </c>
      <c r="Q55" s="90">
        <f t="shared" ref="Q55" si="91">R55+S55+T55</f>
        <v>40266</v>
      </c>
      <c r="R55" s="99">
        <v>0</v>
      </c>
      <c r="S55" s="90">
        <f>O55</f>
        <v>40266</v>
      </c>
      <c r="T55" s="99">
        <v>0</v>
      </c>
      <c r="U55" s="25">
        <f t="shared" ref="U55" si="92">M55/I55</f>
        <v>1</v>
      </c>
      <c r="V55" s="25">
        <f t="shared" ref="V55" si="93">Q55/I55</f>
        <v>1</v>
      </c>
    </row>
    <row r="56" spans="1:22" ht="48" customHeight="1" x14ac:dyDescent="0.25">
      <c r="A56" s="23" t="s">
        <v>111</v>
      </c>
      <c r="B56" s="47" t="s">
        <v>108</v>
      </c>
      <c r="C56" s="37" t="s">
        <v>11</v>
      </c>
      <c r="D56" s="37" t="s">
        <v>11</v>
      </c>
      <c r="E56" s="87">
        <f t="shared" ref="E56" si="94">F56+G56+H56</f>
        <v>40000</v>
      </c>
      <c r="F56" s="92">
        <v>0</v>
      </c>
      <c r="G56" s="101">
        <v>40000</v>
      </c>
      <c r="H56" s="103">
        <v>0</v>
      </c>
      <c r="I56" s="105">
        <f t="shared" ref="I56" si="95">J56+K56+L56</f>
        <v>0</v>
      </c>
      <c r="J56" s="99">
        <v>0</v>
      </c>
      <c r="K56" s="99">
        <v>0</v>
      </c>
      <c r="L56" s="99">
        <v>0</v>
      </c>
      <c r="M56" s="105">
        <f t="shared" ref="M56" si="96">N56+O56+P56</f>
        <v>0</v>
      </c>
      <c r="N56" s="99">
        <v>0</v>
      </c>
      <c r="O56" s="99">
        <v>0</v>
      </c>
      <c r="P56" s="99">
        <v>0</v>
      </c>
      <c r="Q56" s="105">
        <f t="shared" ref="Q56" si="97">R56+S56+T56</f>
        <v>0</v>
      </c>
      <c r="R56" s="99">
        <v>0</v>
      </c>
      <c r="S56" s="105">
        <v>0</v>
      </c>
      <c r="T56" s="99">
        <v>0</v>
      </c>
      <c r="U56" s="29" t="s">
        <v>6</v>
      </c>
      <c r="V56" s="29" t="s">
        <v>6</v>
      </c>
    </row>
    <row r="57" spans="1:22" ht="70.5" customHeight="1" x14ac:dyDescent="0.25">
      <c r="A57" s="23" t="s">
        <v>131</v>
      </c>
      <c r="B57" s="47" t="s">
        <v>105</v>
      </c>
      <c r="C57" s="37" t="s">
        <v>11</v>
      </c>
      <c r="D57" s="37" t="s">
        <v>106</v>
      </c>
      <c r="E57" s="87">
        <f t="shared" ref="E57" si="98">F57+G57+H57</f>
        <v>8625.1</v>
      </c>
      <c r="F57" s="92">
        <v>0</v>
      </c>
      <c r="G57" s="100">
        <v>8625.1</v>
      </c>
      <c r="H57" s="103">
        <v>0</v>
      </c>
      <c r="I57" s="90">
        <f t="shared" ref="I57" si="99">J57+K57+L57</f>
        <v>8625.1</v>
      </c>
      <c r="J57" s="99">
        <v>0</v>
      </c>
      <c r="K57" s="86">
        <v>8625.1</v>
      </c>
      <c r="L57" s="99">
        <v>0</v>
      </c>
      <c r="M57" s="90">
        <f t="shared" ref="M57" si="100">N57+O57+P57</f>
        <v>8625</v>
      </c>
      <c r="N57" s="99">
        <v>0</v>
      </c>
      <c r="O57" s="86">
        <v>8625</v>
      </c>
      <c r="P57" s="99">
        <v>0</v>
      </c>
      <c r="Q57" s="90">
        <f t="shared" ref="Q57" si="101">R57+S57+T57</f>
        <v>8625</v>
      </c>
      <c r="R57" s="99">
        <v>0</v>
      </c>
      <c r="S57" s="90">
        <f>O57</f>
        <v>8625</v>
      </c>
      <c r="T57" s="99">
        <v>0</v>
      </c>
      <c r="U57" s="25">
        <f t="shared" ref="U57" si="102">M57/I57</f>
        <v>0.99998840593152538</v>
      </c>
      <c r="V57" s="25">
        <f t="shared" ref="V57" si="103">Q57/I57</f>
        <v>0.99998840593152538</v>
      </c>
    </row>
    <row r="58" spans="1:22" ht="15.75" customHeight="1" x14ac:dyDescent="0.25">
      <c r="A58" s="33"/>
      <c r="B58" s="114" t="s">
        <v>29</v>
      </c>
      <c r="C58" s="114"/>
      <c r="D58" s="114"/>
      <c r="E58" s="93">
        <f>E29+E24+E6+E37+E40+E49+E53</f>
        <v>378796.5</v>
      </c>
      <c r="F58" s="93">
        <f t="shared" ref="F58:T58" si="104">F29+F24+F6+F37+F40+F49+F53</f>
        <v>6806.4</v>
      </c>
      <c r="G58" s="93">
        <f t="shared" si="104"/>
        <v>371412</v>
      </c>
      <c r="H58" s="93">
        <f t="shared" si="104"/>
        <v>578.1</v>
      </c>
      <c r="I58" s="93">
        <f t="shared" si="104"/>
        <v>164278.39999999999</v>
      </c>
      <c r="J58" s="93">
        <f t="shared" si="104"/>
        <v>6806.4</v>
      </c>
      <c r="K58" s="93">
        <f t="shared" si="104"/>
        <v>157055.20000000001</v>
      </c>
      <c r="L58" s="93">
        <f t="shared" si="104"/>
        <v>416.8</v>
      </c>
      <c r="M58" s="93">
        <f t="shared" si="104"/>
        <v>163640.70000000001</v>
      </c>
      <c r="N58" s="93">
        <f t="shared" si="104"/>
        <v>6500.1</v>
      </c>
      <c r="O58" s="93">
        <f t="shared" si="104"/>
        <v>156723.80000000002</v>
      </c>
      <c r="P58" s="93">
        <f t="shared" si="104"/>
        <v>416.8</v>
      </c>
      <c r="Q58" s="93">
        <f t="shared" si="104"/>
        <v>163640.70000000001</v>
      </c>
      <c r="R58" s="93">
        <f t="shared" si="104"/>
        <v>6500.1</v>
      </c>
      <c r="S58" s="93">
        <f t="shared" si="104"/>
        <v>156723.80000000002</v>
      </c>
      <c r="T58" s="93">
        <f t="shared" si="104"/>
        <v>416.8</v>
      </c>
      <c r="U58" s="29">
        <f>M58/I58</f>
        <v>0.99611817500048705</v>
      </c>
      <c r="V58" s="29">
        <f>Q58/I58</f>
        <v>0.99611817500048705</v>
      </c>
    </row>
    <row r="61" spans="1:22" x14ac:dyDescent="0.25">
      <c r="E61" s="26"/>
    </row>
  </sheetData>
  <mergeCells count="25">
    <mergeCell ref="A1:V1"/>
    <mergeCell ref="A2:V2"/>
    <mergeCell ref="A3:A4"/>
    <mergeCell ref="B3:B4"/>
    <mergeCell ref="C3:C4"/>
    <mergeCell ref="D3:D4"/>
    <mergeCell ref="E3:H3"/>
    <mergeCell ref="I3:L3"/>
    <mergeCell ref="M3:P3"/>
    <mergeCell ref="Q3:T3"/>
    <mergeCell ref="U3:U4"/>
    <mergeCell ref="V3:V4"/>
    <mergeCell ref="B6:D6"/>
    <mergeCell ref="B58:D58"/>
    <mergeCell ref="B24:D24"/>
    <mergeCell ref="B29:D29"/>
    <mergeCell ref="B35:D35"/>
    <mergeCell ref="B40:D40"/>
    <mergeCell ref="B25:D25"/>
    <mergeCell ref="B27:D27"/>
    <mergeCell ref="B30:D30"/>
    <mergeCell ref="B37:D37"/>
    <mergeCell ref="B38:D38"/>
    <mergeCell ref="B49:D49"/>
    <mergeCell ref="B53:D53"/>
  </mergeCells>
  <pageMargins left="0.31496062992125984" right="0.31496062992125984" top="0.35433070866141736" bottom="0.35433070866141736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9"/>
  <sheetViews>
    <sheetView view="pageBreakPreview" zoomScale="90" zoomScaleNormal="100" zoomScaleSheetLayoutView="90" workbookViewId="0">
      <selection activeCell="A23" sqref="A23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4.5703125" style="1" customWidth="1"/>
    <col min="6" max="6" width="22" style="1" customWidth="1"/>
    <col min="7" max="7" width="26.5703125" style="1" customWidth="1"/>
    <col min="8" max="8" width="19.5703125" style="1" customWidth="1"/>
    <col min="9" max="9" width="17.85546875" style="1" customWidth="1"/>
    <col min="10" max="10" width="14.7109375" style="1" customWidth="1"/>
    <col min="11" max="11" width="14.140625" style="1" customWidth="1"/>
    <col min="12" max="12" width="15.710937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34" t="str">
        <f>'МП Коммунальная инфр'!A1:V1</f>
        <v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24" customHeight="1" x14ac:dyDescent="0.25">
      <c r="A2" s="134" t="s">
        <v>161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13" ht="24" customHeight="1" x14ac:dyDescent="0.25">
      <c r="A3" s="129" t="s">
        <v>12</v>
      </c>
      <c r="B3" s="129" t="s">
        <v>13</v>
      </c>
      <c r="C3" s="135" t="s">
        <v>14</v>
      </c>
      <c r="D3" s="136"/>
      <c r="E3" s="129" t="s">
        <v>15</v>
      </c>
      <c r="F3" s="129" t="s">
        <v>16</v>
      </c>
      <c r="G3" s="129" t="s">
        <v>17</v>
      </c>
      <c r="H3" s="129" t="s">
        <v>18</v>
      </c>
      <c r="I3" s="126" t="s">
        <v>113</v>
      </c>
      <c r="J3" s="126" t="s">
        <v>19</v>
      </c>
      <c r="K3" s="129" t="s">
        <v>20</v>
      </c>
      <c r="L3" s="129"/>
      <c r="M3" s="129"/>
    </row>
    <row r="4" spans="1:13" ht="15" customHeight="1" x14ac:dyDescent="0.25">
      <c r="A4" s="129"/>
      <c r="B4" s="129"/>
      <c r="C4" s="126" t="s">
        <v>21</v>
      </c>
      <c r="D4" s="126" t="s">
        <v>22</v>
      </c>
      <c r="E4" s="129"/>
      <c r="F4" s="129"/>
      <c r="G4" s="129"/>
      <c r="H4" s="129"/>
      <c r="I4" s="127"/>
      <c r="J4" s="127"/>
      <c r="K4" s="129" t="s">
        <v>23</v>
      </c>
      <c r="L4" s="126" t="s">
        <v>24</v>
      </c>
      <c r="M4" s="129" t="s">
        <v>25</v>
      </c>
    </row>
    <row r="5" spans="1:13" ht="31.5" customHeight="1" x14ac:dyDescent="0.25">
      <c r="A5" s="129"/>
      <c r="B5" s="129"/>
      <c r="C5" s="128"/>
      <c r="D5" s="128"/>
      <c r="E5" s="129"/>
      <c r="F5" s="129"/>
      <c r="G5" s="129"/>
      <c r="H5" s="129"/>
      <c r="I5" s="128"/>
      <c r="J5" s="128"/>
      <c r="K5" s="129"/>
      <c r="L5" s="128"/>
      <c r="M5" s="129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21" customFormat="1" ht="23.25" customHeight="1" x14ac:dyDescent="0.25">
      <c r="A7" s="10">
        <v>1</v>
      </c>
      <c r="B7" s="130" t="s">
        <v>132</v>
      </c>
      <c r="C7" s="131"/>
      <c r="D7" s="131"/>
      <c r="E7" s="131"/>
      <c r="F7" s="131"/>
      <c r="G7" s="131"/>
      <c r="H7" s="132"/>
      <c r="I7" s="48"/>
      <c r="J7" s="48"/>
      <c r="K7" s="48"/>
      <c r="L7" s="48"/>
      <c r="M7" s="48"/>
    </row>
    <row r="8" spans="1:13" s="21" customFormat="1" ht="69.75" customHeight="1" x14ac:dyDescent="0.25">
      <c r="A8" s="55" t="s">
        <v>141</v>
      </c>
      <c r="B8" s="10" t="s">
        <v>115</v>
      </c>
      <c r="C8" s="10"/>
      <c r="D8" s="10"/>
      <c r="E8" s="10" t="s">
        <v>133</v>
      </c>
      <c r="F8" s="10" t="s">
        <v>134</v>
      </c>
      <c r="G8" s="10" t="s">
        <v>1</v>
      </c>
      <c r="H8" s="9">
        <v>45322</v>
      </c>
      <c r="I8" s="77">
        <v>4645887.58</v>
      </c>
      <c r="J8" s="10"/>
      <c r="K8" s="10">
        <f t="shared" ref="K8:K23" si="1">M8</f>
        <v>4645.8999999999996</v>
      </c>
      <c r="L8" s="10"/>
      <c r="M8" s="10">
        <f>'МП Коммунальная инфр'!M31</f>
        <v>4645.8999999999996</v>
      </c>
    </row>
    <row r="9" spans="1:13" s="8" customFormat="1" ht="78" customHeight="1" x14ac:dyDescent="0.25">
      <c r="A9" s="5" t="s">
        <v>142</v>
      </c>
      <c r="B9" s="12" t="s">
        <v>116</v>
      </c>
      <c r="C9" s="7"/>
      <c r="D9" s="7"/>
      <c r="E9" s="52" t="s">
        <v>135</v>
      </c>
      <c r="F9" s="53" t="s">
        <v>136</v>
      </c>
      <c r="G9" s="10" t="s">
        <v>1</v>
      </c>
      <c r="H9" s="14">
        <v>44982</v>
      </c>
      <c r="I9" s="20">
        <v>1520800</v>
      </c>
      <c r="J9" s="7"/>
      <c r="K9" s="10">
        <f t="shared" si="1"/>
        <v>288.8</v>
      </c>
      <c r="L9" s="11"/>
      <c r="M9" s="10">
        <f>'МП Коммунальная инфр'!M32</f>
        <v>288.8</v>
      </c>
    </row>
    <row r="10" spans="1:13" s="8" customFormat="1" ht="78" customHeight="1" x14ac:dyDescent="0.25">
      <c r="A10" s="50" t="s">
        <v>143</v>
      </c>
      <c r="B10" s="12" t="s">
        <v>117</v>
      </c>
      <c r="C10" s="51"/>
      <c r="D10" s="51"/>
      <c r="E10" s="54" t="s">
        <v>137</v>
      </c>
      <c r="F10" s="54" t="s">
        <v>106</v>
      </c>
      <c r="G10" s="10" t="s">
        <v>1</v>
      </c>
      <c r="H10" s="69" t="s">
        <v>138</v>
      </c>
      <c r="I10" s="66">
        <v>1213506</v>
      </c>
      <c r="J10" s="7"/>
      <c r="K10" s="10">
        <f t="shared" si="1"/>
        <v>0</v>
      </c>
      <c r="L10" s="11"/>
      <c r="M10" s="10">
        <f>'МП Коммунальная инфр'!M33</f>
        <v>0</v>
      </c>
    </row>
    <row r="11" spans="1:13" s="8" customFormat="1" ht="78" customHeight="1" x14ac:dyDescent="0.25">
      <c r="A11" s="56" t="s">
        <v>144</v>
      </c>
      <c r="B11" s="57" t="s">
        <v>118</v>
      </c>
      <c r="C11" s="58"/>
      <c r="D11" s="58"/>
      <c r="E11" s="59" t="s">
        <v>139</v>
      </c>
      <c r="F11" s="60" t="s">
        <v>106</v>
      </c>
      <c r="G11" s="61" t="s">
        <v>1</v>
      </c>
      <c r="H11" s="70" t="s">
        <v>140</v>
      </c>
      <c r="I11" s="67">
        <v>159746.57</v>
      </c>
      <c r="J11" s="62"/>
      <c r="K11" s="61">
        <f t="shared" si="1"/>
        <v>159.80000000000001</v>
      </c>
      <c r="L11" s="63"/>
      <c r="M11" s="61">
        <f>'МП Коммунальная инфр'!M34</f>
        <v>159.80000000000001</v>
      </c>
    </row>
    <row r="12" spans="1:13" s="8" customFormat="1" ht="30.75" customHeight="1" x14ac:dyDescent="0.25">
      <c r="A12" s="56">
        <v>2</v>
      </c>
      <c r="B12" s="133" t="s">
        <v>165</v>
      </c>
      <c r="C12" s="133"/>
      <c r="D12" s="133"/>
      <c r="E12" s="133"/>
      <c r="F12" s="133"/>
      <c r="G12" s="133"/>
      <c r="H12" s="133"/>
      <c r="I12" s="68"/>
      <c r="J12" s="62"/>
      <c r="K12" s="61"/>
      <c r="L12" s="11"/>
      <c r="M12" s="10"/>
    </row>
    <row r="13" spans="1:13" s="8" customFormat="1" ht="54" customHeight="1" x14ac:dyDescent="0.25">
      <c r="A13" s="56" t="s">
        <v>169</v>
      </c>
      <c r="B13" s="57" t="s">
        <v>120</v>
      </c>
      <c r="C13" s="58"/>
      <c r="D13" s="58"/>
      <c r="E13" s="52" t="s">
        <v>166</v>
      </c>
      <c r="F13" s="52" t="s">
        <v>167</v>
      </c>
      <c r="G13" s="10" t="s">
        <v>1</v>
      </c>
      <c r="H13" s="70" t="s">
        <v>168</v>
      </c>
      <c r="I13" s="79">
        <v>1069821.83</v>
      </c>
      <c r="J13" s="62"/>
      <c r="K13" s="61">
        <f>M13</f>
        <v>1069.8</v>
      </c>
      <c r="L13" s="11"/>
      <c r="M13" s="10">
        <f>'МП Коммунальная инфр'!M36</f>
        <v>1069.8</v>
      </c>
    </row>
    <row r="14" spans="1:13" s="8" customFormat="1" ht="78.75" customHeight="1" x14ac:dyDescent="0.25">
      <c r="A14" s="5">
        <v>3</v>
      </c>
      <c r="B14" s="64" t="s">
        <v>121</v>
      </c>
      <c r="C14" s="64"/>
      <c r="D14" s="64"/>
      <c r="E14" s="64" t="s">
        <v>145</v>
      </c>
      <c r="F14" s="64" t="s">
        <v>146</v>
      </c>
      <c r="G14" s="64" t="s">
        <v>11</v>
      </c>
      <c r="H14" s="65">
        <v>45657</v>
      </c>
      <c r="I14" s="80">
        <v>6842288.5</v>
      </c>
      <c r="J14" s="7"/>
      <c r="K14" s="61">
        <f t="shared" si="1"/>
        <v>6842.3</v>
      </c>
      <c r="L14" s="11"/>
      <c r="M14" s="10">
        <f>'МП Коммунальная инфр'!M41</f>
        <v>6842.3</v>
      </c>
    </row>
    <row r="15" spans="1:13" s="8" customFormat="1" ht="78.75" customHeight="1" x14ac:dyDescent="0.25">
      <c r="A15" s="5">
        <v>4</v>
      </c>
      <c r="B15" s="64" t="s">
        <v>122</v>
      </c>
      <c r="C15" s="64"/>
      <c r="D15" s="64"/>
      <c r="E15" s="59" t="s">
        <v>170</v>
      </c>
      <c r="F15" s="52" t="s">
        <v>171</v>
      </c>
      <c r="G15" s="73" t="s">
        <v>106</v>
      </c>
      <c r="H15" s="65">
        <v>45657</v>
      </c>
      <c r="I15" s="78">
        <v>6989000</v>
      </c>
      <c r="J15" s="7"/>
      <c r="K15" s="61">
        <f t="shared" si="1"/>
        <v>5824.2</v>
      </c>
      <c r="L15" s="11"/>
      <c r="M15" s="10">
        <f>'МП Коммунальная инфр'!M42</f>
        <v>5824.2</v>
      </c>
    </row>
    <row r="16" spans="1:13" s="8" customFormat="1" ht="78.75" customHeight="1" x14ac:dyDescent="0.25">
      <c r="A16" s="5">
        <v>5</v>
      </c>
      <c r="B16" s="64" t="s">
        <v>123</v>
      </c>
      <c r="C16" s="64"/>
      <c r="D16" s="64"/>
      <c r="E16" s="59" t="s">
        <v>172</v>
      </c>
      <c r="F16" s="52" t="s">
        <v>173</v>
      </c>
      <c r="G16" s="73" t="s">
        <v>106</v>
      </c>
      <c r="H16" s="65">
        <v>45657</v>
      </c>
      <c r="I16" s="81">
        <v>15110699.9</v>
      </c>
      <c r="J16" s="7"/>
      <c r="K16" s="61">
        <f t="shared" si="1"/>
        <v>0</v>
      </c>
      <c r="L16" s="11"/>
      <c r="M16" s="10">
        <f>'МП Коммунальная инфр'!M43</f>
        <v>0</v>
      </c>
    </row>
    <row r="17" spans="1:13" s="8" customFormat="1" ht="78.75" customHeight="1" x14ac:dyDescent="0.25">
      <c r="A17" s="5">
        <v>6</v>
      </c>
      <c r="B17" s="64" t="s">
        <v>124</v>
      </c>
      <c r="C17" s="64"/>
      <c r="D17" s="64"/>
      <c r="E17" s="59" t="s">
        <v>174</v>
      </c>
      <c r="F17" s="52" t="s">
        <v>175</v>
      </c>
      <c r="G17" s="24" t="s">
        <v>10</v>
      </c>
      <c r="H17" s="82">
        <v>45535</v>
      </c>
      <c r="I17" s="81">
        <v>12432966.890000001</v>
      </c>
      <c r="J17" s="7"/>
      <c r="K17" s="61">
        <f t="shared" si="1"/>
        <v>10257.200000000001</v>
      </c>
      <c r="L17" s="11"/>
      <c r="M17" s="10">
        <f>'МП Коммунальная инфр'!M44</f>
        <v>10257.200000000001</v>
      </c>
    </row>
    <row r="18" spans="1:13" s="8" customFormat="1" ht="50.25" customHeight="1" x14ac:dyDescent="0.25">
      <c r="A18" s="5">
        <v>7</v>
      </c>
      <c r="B18" s="83" t="s">
        <v>153</v>
      </c>
      <c r="C18" s="64"/>
      <c r="D18" s="64"/>
      <c r="E18" s="59" t="s">
        <v>176</v>
      </c>
      <c r="F18" s="52" t="s">
        <v>177</v>
      </c>
      <c r="G18" s="73" t="s">
        <v>106</v>
      </c>
      <c r="H18" s="65">
        <v>45657</v>
      </c>
      <c r="I18" s="81">
        <v>14556666.66</v>
      </c>
      <c r="J18" s="7"/>
      <c r="K18" s="61">
        <f t="shared" si="1"/>
        <v>9916.7000000000007</v>
      </c>
      <c r="L18" s="11"/>
      <c r="M18" s="10">
        <f>'МП Коммунальная инфр'!M45</f>
        <v>9916.7000000000007</v>
      </c>
    </row>
    <row r="19" spans="1:13" s="8" customFormat="1" ht="42" customHeight="1" x14ac:dyDescent="0.25">
      <c r="A19" s="5">
        <v>8</v>
      </c>
      <c r="B19" s="83" t="s">
        <v>154</v>
      </c>
      <c r="C19" s="64"/>
      <c r="D19" s="64"/>
      <c r="E19" s="59" t="s">
        <v>178</v>
      </c>
      <c r="F19" s="52" t="s">
        <v>179</v>
      </c>
      <c r="G19" s="73" t="s">
        <v>106</v>
      </c>
      <c r="H19" s="65">
        <v>45657</v>
      </c>
      <c r="I19" s="81">
        <v>11388333.33</v>
      </c>
      <c r="J19" s="7"/>
      <c r="K19" s="61">
        <f t="shared" si="1"/>
        <v>9333.4</v>
      </c>
      <c r="L19" s="11"/>
      <c r="M19" s="10">
        <f>'МП Коммунальная инфр'!M46</f>
        <v>9333.4</v>
      </c>
    </row>
    <row r="20" spans="1:13" s="8" customFormat="1" ht="56.25" customHeight="1" x14ac:dyDescent="0.25">
      <c r="A20" s="5">
        <v>9</v>
      </c>
      <c r="B20" s="83" t="s">
        <v>155</v>
      </c>
      <c r="C20" s="64"/>
      <c r="D20" s="64"/>
      <c r="E20" s="59" t="s">
        <v>180</v>
      </c>
      <c r="F20" s="52" t="s">
        <v>181</v>
      </c>
      <c r="G20" s="73" t="s">
        <v>106</v>
      </c>
      <c r="H20" s="65">
        <v>45657</v>
      </c>
      <c r="I20" s="81">
        <v>20200000</v>
      </c>
      <c r="J20" s="7"/>
      <c r="K20" s="61">
        <f t="shared" si="1"/>
        <v>16583.400000000001</v>
      </c>
      <c r="L20" s="11"/>
      <c r="M20" s="10">
        <f>'МП Коммунальная инфр'!M47</f>
        <v>16583.400000000001</v>
      </c>
    </row>
    <row r="21" spans="1:13" s="8" customFormat="1" ht="78.75" customHeight="1" x14ac:dyDescent="0.25">
      <c r="A21" s="5">
        <v>10</v>
      </c>
      <c r="B21" s="64" t="s">
        <v>107</v>
      </c>
      <c r="C21" s="64"/>
      <c r="D21" s="64"/>
      <c r="E21" s="75" t="s">
        <v>147</v>
      </c>
      <c r="F21" s="52" t="s">
        <v>148</v>
      </c>
      <c r="G21" s="73" t="s">
        <v>106</v>
      </c>
      <c r="H21" s="72">
        <v>45470</v>
      </c>
      <c r="I21" s="71">
        <v>2352635.71</v>
      </c>
      <c r="J21" s="7"/>
      <c r="K21" s="61">
        <f t="shared" si="1"/>
        <v>0</v>
      </c>
      <c r="L21" s="11"/>
      <c r="M21" s="10">
        <f>'МП Коммунальная инфр'!M54</f>
        <v>0</v>
      </c>
    </row>
    <row r="22" spans="1:13" s="8" customFormat="1" ht="78.75" customHeight="1" x14ac:dyDescent="0.25">
      <c r="A22" s="5">
        <v>11</v>
      </c>
      <c r="B22" s="64" t="s">
        <v>130</v>
      </c>
      <c r="C22" s="64"/>
      <c r="D22" s="64"/>
      <c r="E22" s="52" t="s">
        <v>149</v>
      </c>
      <c r="F22" s="52" t="s">
        <v>150</v>
      </c>
      <c r="G22" s="73" t="s">
        <v>106</v>
      </c>
      <c r="H22" s="72">
        <v>45657</v>
      </c>
      <c r="I22" s="20">
        <v>40266000</v>
      </c>
      <c r="J22" s="7"/>
      <c r="K22" s="61">
        <f t="shared" si="1"/>
        <v>40266</v>
      </c>
      <c r="L22" s="11"/>
      <c r="M22" s="10">
        <f>'МП Коммунальная инфр'!M55</f>
        <v>40266</v>
      </c>
    </row>
    <row r="23" spans="1:13" s="8" customFormat="1" ht="78.75" customHeight="1" x14ac:dyDescent="0.25">
      <c r="A23" s="50">
        <v>12</v>
      </c>
      <c r="B23" s="64" t="s">
        <v>105</v>
      </c>
      <c r="C23" s="64"/>
      <c r="D23" s="64"/>
      <c r="E23" s="52" t="s">
        <v>151</v>
      </c>
      <c r="F23" s="52" t="s">
        <v>152</v>
      </c>
      <c r="G23" s="73" t="s">
        <v>106</v>
      </c>
      <c r="H23" s="72">
        <v>44910</v>
      </c>
      <c r="I23" s="20">
        <v>8625008.4000000004</v>
      </c>
      <c r="J23" s="7"/>
      <c r="K23" s="74">
        <f t="shared" si="1"/>
        <v>8625</v>
      </c>
      <c r="L23" s="11"/>
      <c r="M23" s="74">
        <f>'МП Коммунальная инфр'!M57</f>
        <v>8625</v>
      </c>
    </row>
    <row r="24" spans="1:13" ht="15" customHeight="1" x14ac:dyDescent="0.25">
      <c r="A24" s="123" t="s">
        <v>26</v>
      </c>
      <c r="B24" s="124"/>
      <c r="C24" s="124"/>
      <c r="D24" s="124"/>
      <c r="E24" s="124"/>
      <c r="F24" s="124"/>
      <c r="G24" s="124"/>
      <c r="H24" s="124"/>
      <c r="I24" s="125"/>
      <c r="J24" s="4">
        <f t="shared" ref="J24:L24" si="2">SUM(J8:J23)</f>
        <v>0</v>
      </c>
      <c r="K24" s="4">
        <f t="shared" si="2"/>
        <v>113812.5</v>
      </c>
      <c r="L24" s="4">
        <f t="shared" si="2"/>
        <v>0</v>
      </c>
      <c r="M24" s="4">
        <f>SUM(M8:M23)</f>
        <v>113812.5</v>
      </c>
    </row>
    <row r="29" spans="1:13" ht="16.5" x14ac:dyDescent="0.25">
      <c r="G29" s="49"/>
    </row>
  </sheetData>
  <mergeCells count="20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24:I24"/>
    <mergeCell ref="J3:J5"/>
    <mergeCell ref="K3:M3"/>
    <mergeCell ref="C4:C5"/>
    <mergeCell ref="D4:D5"/>
    <mergeCell ref="K4:K5"/>
    <mergeCell ref="L4:L5"/>
    <mergeCell ref="M4:M5"/>
    <mergeCell ref="B7:H7"/>
    <mergeCell ref="B12:H12"/>
  </mergeCells>
  <pageMargins left="0.15748031496062992" right="0.15748031496062992" top="0.23622047244094491" bottom="0.31496062992125984" header="0.94488188976377963" footer="0.31496062992125984"/>
  <pageSetup paperSize="9"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34" t="s">
        <v>28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24" customHeight="1" x14ac:dyDescent="0.25">
      <c r="A2" s="134" t="s">
        <v>35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13" ht="24" customHeight="1" x14ac:dyDescent="0.25">
      <c r="A3" s="129" t="s">
        <v>12</v>
      </c>
      <c r="B3" s="129" t="s">
        <v>13</v>
      </c>
      <c r="C3" s="135" t="s">
        <v>14</v>
      </c>
      <c r="D3" s="136"/>
      <c r="E3" s="129" t="s">
        <v>15</v>
      </c>
      <c r="F3" s="129" t="s">
        <v>16</v>
      </c>
      <c r="G3" s="129" t="s">
        <v>17</v>
      </c>
      <c r="H3" s="129" t="s">
        <v>18</v>
      </c>
      <c r="I3" s="126" t="s">
        <v>27</v>
      </c>
      <c r="J3" s="126" t="s">
        <v>19</v>
      </c>
      <c r="K3" s="129" t="s">
        <v>20</v>
      </c>
      <c r="L3" s="129"/>
      <c r="M3" s="129"/>
    </row>
    <row r="4" spans="1:13" ht="15" customHeight="1" x14ac:dyDescent="0.25">
      <c r="A4" s="129"/>
      <c r="B4" s="129"/>
      <c r="C4" s="126" t="s">
        <v>21</v>
      </c>
      <c r="D4" s="126" t="s">
        <v>22</v>
      </c>
      <c r="E4" s="129"/>
      <c r="F4" s="129"/>
      <c r="G4" s="129"/>
      <c r="H4" s="129"/>
      <c r="I4" s="127"/>
      <c r="J4" s="127"/>
      <c r="K4" s="129" t="s">
        <v>23</v>
      </c>
      <c r="L4" s="126" t="s">
        <v>24</v>
      </c>
      <c r="M4" s="129" t="s">
        <v>25</v>
      </c>
    </row>
    <row r="5" spans="1:13" ht="31.5" customHeight="1" x14ac:dyDescent="0.25">
      <c r="A5" s="129"/>
      <c r="B5" s="129"/>
      <c r="C5" s="128"/>
      <c r="D5" s="128"/>
      <c r="E5" s="129"/>
      <c r="F5" s="129"/>
      <c r="G5" s="129"/>
      <c r="H5" s="129"/>
      <c r="I5" s="128"/>
      <c r="J5" s="128"/>
      <c r="K5" s="129"/>
      <c r="L5" s="128"/>
      <c r="M5" s="129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8" customFormat="1" ht="63" x14ac:dyDescent="0.25">
      <c r="A7" s="7">
        <v>1</v>
      </c>
      <c r="B7" s="137" t="e">
        <f>#REF!</f>
        <v>#REF!</v>
      </c>
      <c r="C7" s="7"/>
      <c r="D7" s="7"/>
      <c r="E7" s="6" t="s">
        <v>30</v>
      </c>
      <c r="F7" s="13" t="s">
        <v>31</v>
      </c>
      <c r="G7" s="6" t="s">
        <v>32</v>
      </c>
      <c r="H7" s="14">
        <v>43799</v>
      </c>
      <c r="I7" s="15">
        <v>1258.55</v>
      </c>
      <c r="J7" s="16">
        <v>0</v>
      </c>
      <c r="K7" s="17">
        <f>M7</f>
        <v>170.84</v>
      </c>
      <c r="L7" s="17"/>
      <c r="M7" s="17">
        <v>170.84</v>
      </c>
    </row>
    <row r="8" spans="1:13" s="8" customFormat="1" ht="63" x14ac:dyDescent="0.25">
      <c r="A8" s="7">
        <v>2</v>
      </c>
      <c r="B8" s="138"/>
      <c r="C8" s="7"/>
      <c r="D8" s="7"/>
      <c r="E8" s="10" t="s">
        <v>33</v>
      </c>
      <c r="F8" s="10" t="s">
        <v>34</v>
      </c>
      <c r="G8" s="6" t="s">
        <v>32</v>
      </c>
      <c r="H8" s="9">
        <v>43799</v>
      </c>
      <c r="I8" s="18">
        <v>77132.95</v>
      </c>
      <c r="J8" s="3">
        <v>0</v>
      </c>
      <c r="K8" s="19">
        <f>14629.26+522.34+M8</f>
        <v>25622.15</v>
      </c>
      <c r="L8" s="19"/>
      <c r="M8" s="20">
        <f>10470.55</f>
        <v>10470.549999999999</v>
      </c>
    </row>
    <row r="9" spans="1:13" ht="15" customHeight="1" x14ac:dyDescent="0.25">
      <c r="A9" s="123" t="s">
        <v>26</v>
      </c>
      <c r="B9" s="124"/>
      <c r="C9" s="124"/>
      <c r="D9" s="124"/>
      <c r="E9" s="124"/>
      <c r="F9" s="124"/>
      <c r="G9" s="124"/>
      <c r="H9" s="124"/>
      <c r="I9" s="125"/>
      <c r="J9" s="4">
        <f>SUM(J7:J7)</f>
        <v>0</v>
      </c>
      <c r="K9" s="4">
        <f>SUM(K7:K8)</f>
        <v>25792.99</v>
      </c>
      <c r="L9" s="4"/>
      <c r="M9" s="4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Коммунальная инфр</vt:lpstr>
      <vt:lpstr>МП Коммунальная инфр (2)</vt:lpstr>
      <vt:lpstr>Подпрограмма 2 (2)</vt:lpstr>
      <vt:lpstr>'МП Коммунальная инфр (2)'!Заголовки_для_печати</vt:lpstr>
      <vt:lpstr>'Подпрограмма 2 (2)'!Заголовки_для_печати</vt:lpstr>
      <vt:lpstr>'МП Коммунальная инфр'!Область_печати</vt:lpstr>
      <vt:lpstr>'МП Коммунальная инфр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2024-04-10T12:52:17Z</cp:lastPrinted>
  <dcterms:created xsi:type="dcterms:W3CDTF">2015-07-01T06:08:23Z</dcterms:created>
  <dcterms:modified xsi:type="dcterms:W3CDTF">2024-10-31T12:16:29Z</dcterms:modified>
</cp:coreProperties>
</file>