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(2)'!$A$1:$N$15</definedName>
    <definedName name="Z_676C7EBD_E16D_4DD0_B42E_F8075547C9A3_.wvu.PrintArea" localSheetId="1" hidden="1">'Подпрограмма 2 (2)'!$A$1:$N$15</definedName>
    <definedName name="Z_79A8BF50_58E9_46AC_AFD7_D75F740A8CFE_.wvu.PrintArea" localSheetId="1" hidden="1">'Подпрограмма 2 (2)'!$A$1:$N$15</definedName>
    <definedName name="Z_F75B3EC3_CC43_4B33_913D_5D7444E65C48_.wvu.PrintArea" localSheetId="1" hidden="1">'Подпрограмма 2 (2)'!$A$1:$N$15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2'!$A$1:$R$70</definedName>
    <definedName name="_xlnm.Print_Area" localSheetId="1">'Подпрограмма 2 (2)'!$A$1:$M$15</definedName>
  </definedNames>
  <calcPr calcId="162913"/>
</workbook>
</file>

<file path=xl/calcChain.xml><?xml version="1.0" encoding="utf-8"?>
<calcChain xmlns="http://schemas.openxmlformats.org/spreadsheetml/2006/main">
  <c r="Q70" i="4" l="1"/>
  <c r="R66" i="4" l="1"/>
  <c r="Q66" i="4"/>
  <c r="R53" i="4"/>
  <c r="Q53" i="4"/>
  <c r="M13" i="22" l="1"/>
  <c r="K13" i="22"/>
  <c r="R58" i="4" l="1"/>
  <c r="Q58" i="4"/>
  <c r="N55" i="4"/>
  <c r="N56" i="4"/>
  <c r="N57" i="4"/>
  <c r="N58" i="4"/>
  <c r="N54" i="4"/>
  <c r="P55" i="4"/>
  <c r="P56" i="4"/>
  <c r="P57" i="4"/>
  <c r="P58" i="4"/>
  <c r="P54" i="4"/>
  <c r="P51" i="4"/>
  <c r="N51" i="4" s="1"/>
  <c r="K58" i="4"/>
  <c r="Q24" i="4" l="1"/>
  <c r="N24" i="4"/>
  <c r="R25" i="4"/>
  <c r="Q25" i="4"/>
  <c r="R24" i="4"/>
  <c r="R22" i="4"/>
  <c r="Q22" i="4"/>
  <c r="R21" i="4"/>
  <c r="Q21" i="4"/>
  <c r="R15" i="4"/>
  <c r="Q15" i="4"/>
  <c r="R67" i="4"/>
  <c r="Q67" i="4"/>
  <c r="Q43" i="4"/>
  <c r="R43" i="4"/>
  <c r="Q44" i="4"/>
  <c r="R44" i="4"/>
  <c r="Q50" i="4"/>
  <c r="R50" i="4"/>
  <c r="R51" i="4"/>
  <c r="M10" i="22" l="1"/>
  <c r="K10" i="22" s="1"/>
  <c r="M9" i="22"/>
  <c r="K9" i="22" s="1"/>
  <c r="R35" i="4"/>
  <c r="Q35" i="4"/>
  <c r="K35" i="4"/>
  <c r="K19" i="4" l="1"/>
  <c r="H14" i="4"/>
  <c r="R14" i="4" s="1"/>
  <c r="Q14" i="4"/>
  <c r="L15" i="22" l="1"/>
  <c r="J15" i="22"/>
  <c r="E22" i="4" l="1"/>
  <c r="E23" i="4"/>
  <c r="E24" i="4"/>
  <c r="E25" i="4"/>
  <c r="E21" i="4"/>
  <c r="F20" i="4"/>
  <c r="F70" i="4" s="1"/>
  <c r="G20" i="4"/>
  <c r="I20" i="4"/>
  <c r="I70" i="4" s="1"/>
  <c r="J20" i="4"/>
  <c r="L20" i="4"/>
  <c r="M20" i="4"/>
  <c r="O20" i="4"/>
  <c r="O70" i="4" s="1"/>
  <c r="L70" i="4"/>
  <c r="M14" i="22"/>
  <c r="K14" i="22" s="1"/>
  <c r="K12" i="22"/>
  <c r="M8" i="22" l="1"/>
  <c r="K8" i="22" s="1"/>
  <c r="M7" i="22"/>
  <c r="K45" i="4"/>
  <c r="K43" i="4"/>
  <c r="K44" i="4"/>
  <c r="H45" i="4"/>
  <c r="H43" i="4"/>
  <c r="H44" i="4"/>
  <c r="H47" i="4"/>
  <c r="K47" i="4"/>
  <c r="H49" i="4"/>
  <c r="P8" i="4"/>
  <c r="K7" i="22" l="1"/>
  <c r="Q45" i="4"/>
  <c r="F53" i="4"/>
  <c r="G53" i="4"/>
  <c r="I53" i="4"/>
  <c r="J53" i="4"/>
  <c r="K53" i="4"/>
  <c r="L53" i="4"/>
  <c r="M53" i="4"/>
  <c r="N53" i="4"/>
  <c r="O53" i="4"/>
  <c r="P53" i="4"/>
  <c r="E53" i="4"/>
  <c r="H58" i="4"/>
  <c r="H53" i="4" s="1"/>
  <c r="E58" i="4"/>
  <c r="H57" i="4"/>
  <c r="E57" i="4"/>
  <c r="P23" i="4"/>
  <c r="N23" i="4"/>
  <c r="K23" i="4"/>
  <c r="H23" i="4"/>
  <c r="G12" i="4"/>
  <c r="G11" i="4"/>
  <c r="Q23" i="4" l="1"/>
  <c r="R23" i="4"/>
  <c r="P25" i="4"/>
  <c r="N25" i="4" s="1"/>
  <c r="K25" i="4"/>
  <c r="H25" i="4"/>
  <c r="P24" i="4"/>
  <c r="K24" i="4"/>
  <c r="H24" i="4"/>
  <c r="P22" i="4"/>
  <c r="N22" i="4" s="1"/>
  <c r="K22" i="4"/>
  <c r="H22" i="4"/>
  <c r="P21" i="4"/>
  <c r="N21" i="4" s="1"/>
  <c r="K21" i="4"/>
  <c r="H21" i="4"/>
  <c r="N20" i="4" l="1"/>
  <c r="K20" i="4"/>
  <c r="P20" i="4"/>
  <c r="H20" i="4"/>
  <c r="Q20" i="4" s="1"/>
  <c r="F40" i="4"/>
  <c r="G40" i="4"/>
  <c r="I40" i="4"/>
  <c r="J40" i="4"/>
  <c r="L40" i="4"/>
  <c r="M40" i="4"/>
  <c r="O40" i="4"/>
  <c r="H52" i="4"/>
  <c r="K52" i="4"/>
  <c r="P52" i="4"/>
  <c r="N52" i="4" s="1"/>
  <c r="E52" i="4"/>
  <c r="R20" i="4" l="1"/>
  <c r="K65" i="4"/>
  <c r="F63" i="4"/>
  <c r="G63" i="4"/>
  <c r="I63" i="4"/>
  <c r="J63" i="4"/>
  <c r="L63" i="4"/>
  <c r="M63" i="4"/>
  <c r="O63" i="4"/>
  <c r="P62" i="4"/>
  <c r="M26" i="4"/>
  <c r="K63" i="4" l="1"/>
  <c r="K8" i="4"/>
  <c r="K9" i="4"/>
  <c r="K10" i="4"/>
  <c r="K11" i="4"/>
  <c r="K12" i="4"/>
  <c r="K13" i="4"/>
  <c r="K14" i="4"/>
  <c r="K15" i="4"/>
  <c r="K16" i="4"/>
  <c r="K17" i="4"/>
  <c r="K18" i="4"/>
  <c r="K7" i="4"/>
  <c r="H65" i="4" l="1"/>
  <c r="E65" i="4"/>
  <c r="H56" i="4"/>
  <c r="E56" i="4"/>
  <c r="H55" i="4"/>
  <c r="E55" i="4"/>
  <c r="N65" i="4" l="1"/>
  <c r="R65" i="4"/>
  <c r="Q65" i="4"/>
  <c r="P42" i="4"/>
  <c r="N42" i="4" s="1"/>
  <c r="P43" i="4"/>
  <c r="P44" i="4"/>
  <c r="N44" i="4" s="1"/>
  <c r="P45" i="4"/>
  <c r="N45" i="4" s="1"/>
  <c r="R45" i="4" s="1"/>
  <c r="P46" i="4"/>
  <c r="N46" i="4" s="1"/>
  <c r="P47" i="4"/>
  <c r="N47" i="4" s="1"/>
  <c r="P48" i="4"/>
  <c r="N48" i="4" s="1"/>
  <c r="P49" i="4"/>
  <c r="N49" i="4" s="1"/>
  <c r="R49" i="4" s="1"/>
  <c r="P50" i="4"/>
  <c r="N50" i="4" s="1"/>
  <c r="P41" i="4"/>
  <c r="N41" i="4" s="1"/>
  <c r="K42" i="4"/>
  <c r="K46" i="4"/>
  <c r="K48" i="4"/>
  <c r="K49" i="4"/>
  <c r="Q49" i="4" s="1"/>
  <c r="K50" i="4"/>
  <c r="K51" i="4"/>
  <c r="Q51" i="4" s="1"/>
  <c r="K41" i="4"/>
  <c r="H42" i="4"/>
  <c r="H46" i="4"/>
  <c r="H48" i="4"/>
  <c r="H50" i="4"/>
  <c r="H51" i="4"/>
  <c r="H41" i="4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27" i="4"/>
  <c r="N27" i="4" s="1"/>
  <c r="K28" i="4"/>
  <c r="K29" i="4"/>
  <c r="K30" i="4"/>
  <c r="K31" i="4"/>
  <c r="K32" i="4"/>
  <c r="K33" i="4"/>
  <c r="K34" i="4"/>
  <c r="K36" i="4"/>
  <c r="K37" i="4"/>
  <c r="K38" i="4"/>
  <c r="H28" i="4"/>
  <c r="H29" i="4"/>
  <c r="H30" i="4"/>
  <c r="H31" i="4"/>
  <c r="H32" i="4"/>
  <c r="H33" i="4"/>
  <c r="H34" i="4"/>
  <c r="H35" i="4"/>
  <c r="H36" i="4"/>
  <c r="H37" i="4"/>
  <c r="H38" i="4"/>
  <c r="K27" i="4"/>
  <c r="H27" i="4"/>
  <c r="R48" i="4" l="1"/>
  <c r="Q48" i="4"/>
  <c r="K40" i="4"/>
  <c r="H40" i="4"/>
  <c r="N43" i="4"/>
  <c r="P40" i="4"/>
  <c r="Q47" i="4"/>
  <c r="R47" i="4"/>
  <c r="Q33" i="4"/>
  <c r="Q32" i="4"/>
  <c r="Q28" i="4"/>
  <c r="R32" i="4"/>
  <c r="R28" i="4"/>
  <c r="R37" i="4"/>
  <c r="R33" i="4"/>
  <c r="Q37" i="4"/>
  <c r="Q38" i="4"/>
  <c r="Q30" i="4"/>
  <c r="R38" i="4"/>
  <c r="R30" i="4"/>
  <c r="N40" i="4" l="1"/>
  <c r="G11" i="22"/>
  <c r="P60" i="4"/>
  <c r="N60" i="4" s="1"/>
  <c r="K60" i="4"/>
  <c r="M11" i="22" s="1"/>
  <c r="M15" i="22" s="1"/>
  <c r="H60" i="4"/>
  <c r="H59" i="4" s="1"/>
  <c r="F66" i="4"/>
  <c r="G66" i="4"/>
  <c r="I66" i="4"/>
  <c r="J66" i="4"/>
  <c r="L66" i="4"/>
  <c r="M66" i="4"/>
  <c r="O66" i="4"/>
  <c r="E62" i="4"/>
  <c r="G61" i="4"/>
  <c r="F59" i="4"/>
  <c r="G59" i="4"/>
  <c r="I59" i="4"/>
  <c r="J59" i="4"/>
  <c r="L59" i="4"/>
  <c r="M59" i="4"/>
  <c r="O59" i="4"/>
  <c r="I6" i="4"/>
  <c r="J6" i="4"/>
  <c r="L6" i="4"/>
  <c r="M6" i="4"/>
  <c r="O6" i="4"/>
  <c r="G6" i="4"/>
  <c r="G70" i="4" s="1"/>
  <c r="H26" i="4"/>
  <c r="I26" i="4"/>
  <c r="J26" i="4"/>
  <c r="K26" i="4"/>
  <c r="L26" i="4"/>
  <c r="N26" i="4"/>
  <c r="O26" i="4"/>
  <c r="P26" i="4"/>
  <c r="G26" i="4"/>
  <c r="F39" i="4"/>
  <c r="E42" i="4"/>
  <c r="E43" i="4"/>
  <c r="E44" i="4"/>
  <c r="E45" i="4"/>
  <c r="E46" i="4"/>
  <c r="E47" i="4"/>
  <c r="E48" i="4"/>
  <c r="E49" i="4"/>
  <c r="E50" i="4"/>
  <c r="E51" i="4"/>
  <c r="E41" i="4"/>
  <c r="F26" i="4"/>
  <c r="E28" i="4"/>
  <c r="E29" i="4"/>
  <c r="E30" i="4"/>
  <c r="E31" i="4"/>
  <c r="E32" i="4"/>
  <c r="E33" i="4"/>
  <c r="E34" i="4"/>
  <c r="E35" i="4"/>
  <c r="E36" i="4"/>
  <c r="E37" i="4"/>
  <c r="E38" i="4"/>
  <c r="E27" i="4"/>
  <c r="J4" i="4"/>
  <c r="M4" i="4" s="1"/>
  <c r="P4" i="4" s="1"/>
  <c r="K11" i="22" l="1"/>
  <c r="K15" i="22" s="1"/>
  <c r="P59" i="4"/>
  <c r="E40" i="4"/>
  <c r="N59" i="4"/>
  <c r="R59" i="4" s="1"/>
  <c r="R60" i="4"/>
  <c r="R26" i="4"/>
  <c r="Q60" i="4"/>
  <c r="E26" i="4"/>
  <c r="Q26" i="4"/>
  <c r="K59" i="4"/>
  <c r="Q59" i="4" s="1"/>
  <c r="H11" i="4" l="1"/>
  <c r="Q11" i="4" s="1"/>
  <c r="H67" i="4"/>
  <c r="H66" i="4" s="1"/>
  <c r="E60" i="4"/>
  <c r="E59" i="4" s="1"/>
  <c r="E7" i="4"/>
  <c r="P64" i="4" l="1"/>
  <c r="P63" i="4" s="1"/>
  <c r="P67" i="4"/>
  <c r="P66" i="4" s="1"/>
  <c r="N8" i="4"/>
  <c r="P9" i="4"/>
  <c r="N9" i="4" s="1"/>
  <c r="P10" i="4"/>
  <c r="N10" i="4" s="1"/>
  <c r="P11" i="4"/>
  <c r="N11" i="4" s="1"/>
  <c r="R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N7" i="4" s="1"/>
  <c r="P6" i="4" l="1"/>
  <c r="P69" i="4"/>
  <c r="O69" i="4" s="1"/>
  <c r="N69" i="4" s="1"/>
  <c r="M69" i="4" s="1"/>
  <c r="L69" i="4" s="1"/>
  <c r="K69" i="4" s="1"/>
  <c r="J69" i="4" s="1"/>
  <c r="I69" i="4" s="1"/>
  <c r="H69" i="4" s="1"/>
  <c r="P68" i="4"/>
  <c r="O68" i="4" s="1"/>
  <c r="N68" i="4" s="1"/>
  <c r="M68" i="4" s="1"/>
  <c r="L68" i="4" s="1"/>
  <c r="K68" i="4" s="1"/>
  <c r="J68" i="4" s="1"/>
  <c r="I68" i="4" s="1"/>
  <c r="H68" i="4" s="1"/>
  <c r="N62" i="4"/>
  <c r="N67" i="4"/>
  <c r="N66" i="4" s="1"/>
  <c r="N64" i="4"/>
  <c r="N63" i="4" s="1"/>
  <c r="K67" i="4"/>
  <c r="K66" i="4" s="1"/>
  <c r="H64" i="4"/>
  <c r="H63" i="4" s="1"/>
  <c r="Q63" i="4" s="1"/>
  <c r="E64" i="4"/>
  <c r="E63" i="4" s="1"/>
  <c r="E67" i="4"/>
  <c r="E66" i="4" s="1"/>
  <c r="R63" i="4" l="1"/>
  <c r="K62" i="4"/>
  <c r="K61" i="4" s="1"/>
  <c r="J61" i="4"/>
  <c r="I61" i="4"/>
  <c r="O61" i="4"/>
  <c r="M61" i="4"/>
  <c r="P61" i="4"/>
  <c r="L61" i="4"/>
  <c r="F61" i="4"/>
  <c r="E61" i="4"/>
  <c r="N61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Q18" i="4" l="1"/>
  <c r="R18" i="4"/>
  <c r="Q17" i="4"/>
  <c r="R17" i="4"/>
  <c r="Q8" i="4"/>
  <c r="R8" i="4"/>
  <c r="Q10" i="4"/>
  <c r="R10" i="4"/>
  <c r="Q12" i="4"/>
  <c r="R12" i="4"/>
  <c r="Q9" i="4"/>
  <c r="R9" i="4"/>
  <c r="Q19" i="4"/>
  <c r="R19" i="4"/>
  <c r="Q16" i="4"/>
  <c r="R16" i="4"/>
  <c r="H62" i="4"/>
  <c r="K6" i="4"/>
  <c r="N6" i="4"/>
  <c r="H6" i="4"/>
  <c r="E6" i="4"/>
  <c r="G39" i="4"/>
  <c r="J39" i="4"/>
  <c r="J70" i="4" s="1"/>
  <c r="H54" i="4"/>
  <c r="E69" i="4"/>
  <c r="E68" i="4" s="1"/>
  <c r="E54" i="4"/>
  <c r="H61" i="4" l="1"/>
  <c r="R6" i="4"/>
  <c r="Q6" i="4"/>
  <c r="L39" i="4" l="1"/>
  <c r="F6" i="22" l="1"/>
  <c r="G6" i="22" s="1"/>
  <c r="H6" i="22" s="1"/>
  <c r="I6" i="22" s="1"/>
  <c r="J6" i="22" s="1"/>
  <c r="K6" i="22" s="1"/>
  <c r="C6" i="22"/>
  <c r="D6" i="22" s="1"/>
  <c r="O39" i="4" l="1"/>
  <c r="P39" i="4"/>
  <c r="P70" i="4" s="1"/>
  <c r="M39" i="4"/>
  <c r="M70" i="4" s="1"/>
  <c r="N39" i="4" l="1"/>
  <c r="N70" i="4" s="1"/>
  <c r="E39" i="4"/>
  <c r="H39" i="4"/>
  <c r="H70" i="4" s="1"/>
  <c r="I39" i="4"/>
  <c r="K39" i="4" l="1"/>
  <c r="K70" i="4" s="1"/>
  <c r="Q40" i="4"/>
  <c r="R40" i="4"/>
  <c r="R39" i="4"/>
  <c r="Q39" i="4" l="1"/>
  <c r="E20" i="4" l="1"/>
  <c r="E70" i="4" s="1"/>
  <c r="E73" i="4" s="1"/>
  <c r="R70" i="4" l="1"/>
</calcChain>
</file>

<file path=xl/sharedStrings.xml><?xml version="1.0" encoding="utf-8"?>
<sst xmlns="http://schemas.openxmlformats.org/spreadsheetml/2006/main" count="338" uniqueCount="160">
  <si>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</si>
  <si>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</si>
  <si>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</si>
  <si>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</si>
  <si>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</si>
  <si>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</si>
  <si>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</si>
  <si>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</si>
  <si>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</si>
  <si>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</si>
  <si>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</si>
  <si>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</si>
  <si>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</si>
  <si>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</si>
  <si>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</si>
  <si>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</si>
  <si>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</si>
  <si>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</si>
  <si>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</si>
  <si>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</si>
  <si>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</si>
  <si>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</si>
  <si>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</si>
  <si>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</si>
  <si>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</si>
  <si>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</si>
  <si>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</si>
  <si>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</si>
  <si>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</si>
  <si>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</si>
  <si>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</si>
  <si>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</si>
  <si>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</si>
  <si>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</si>
  <si>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</si>
  <si>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</si>
  <si>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</si>
  <si>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</si>
  <si>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</si>
  <si>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</si>
  <si>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</si>
  <si>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</si>
  <si>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</si>
  <si>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</si>
  <si>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</si>
  <si>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</si>
  <si>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</si>
  <si>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</si>
  <si>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</si>
  <si>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</si>
  <si>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</si>
  <si>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</si>
  <si>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</si>
  <si>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</si>
  <si>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</si>
  <si>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</si>
  <si>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</si>
  <si>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</si>
  <si>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</si>
  <si>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</si>
  <si>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</si>
  <si>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</si>
  <si>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</si>
  <si>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</si>
  <si>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</si>
  <si>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</si>
  <si>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</si>
  <si>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</si>
  <si>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</si>
  <si>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</si>
  <si>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</si>
  <si>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</si>
  <si>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</si>
  <si>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</si>
  <si>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</si>
  <si>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</si>
  <si>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</si>
  <si>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</si>
  <si>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</si>
  <si>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</si>
  <si>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</si>
  <si>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</si>
  <si>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</si>
  <si>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</si>
  <si>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</si>
  <si>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</si>
  <si>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</si>
  <si>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</si>
  <si>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</si>
  <si>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</si>
  <si>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</si>
  <si>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</si>
  <si>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</si>
  <si>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</si>
  <si>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</si>
  <si>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</si>
  <si>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</si>
  <si>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</si>
  <si>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</si>
  <si>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</si>
  <si>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</si>
  <si>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</si>
  <si>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</si>
  <si>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</si>
  <si>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</si>
  <si>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</si>
  <si>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</si>
  <si>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</si>
  <si>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</si>
  <si>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</si>
  <si>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</si>
  <si>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</si>
  <si>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</si>
  <si>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</si>
  <si>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</si>
  <si>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</si>
  <si>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</si>
  <si>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 xml:space="preserve">Поставка пассажирского судна КС </t>
  </si>
  <si>
    <t>Приобретение автомобиля для МП ЗР «СТК»</t>
  </si>
  <si>
    <t>8.2.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</si>
  <si>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</si>
  <si>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</si>
  <si>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4.1.12</t>
  </si>
  <si>
    <t>Нераспределенный резерв</t>
  </si>
  <si>
    <t>7</t>
  </si>
  <si>
    <t>7.1</t>
  </si>
  <si>
    <t>-</t>
  </si>
  <si>
    <t>№ 01-15-23/22 от 30.03.2022</t>
  </si>
  <si>
    <t>01.06.2022-31.05.2024</t>
  </si>
  <si>
    <t>Цена по контракту,  руб.</t>
  </si>
  <si>
    <t>План на 2024 год</t>
  </si>
  <si>
    <t>2.5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</si>
  <si>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</si>
  <si>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</si>
  <si>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</si>
  <si>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Ремонт автомобильной дороги п. «Хорей-Вер –  аэропорт» Сельского поселения «Хорей-Верский сельсовет» ЗР НАО</t>
  </si>
  <si>
    <t>Приобретение и поставка 510 тонн щебня в п. Индига Сельского поселения «Тиманский сельсовет» ЗР НАО</t>
  </si>
  <si>
    <t>4.2.4</t>
  </si>
  <si>
    <t>4.2.5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</si>
  <si>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</si>
  <si>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Содержание дорожного проезда по маршруту с. Тельвиска – д. Устье Сельского поселения «Тельвисочный сельсовет» ЗР НАО</t>
  </si>
  <si>
    <t>ООО "НАУЧНО-ИССЛЕДОВАТЕЛЬСКИЙ ИНСТИТУТ МОСТОВ И ГИДРОТЕХНИЧЕСКИХ СООРУЖЕНИЙ"</t>
  </si>
  <si>
    <t>МК № б/н от 22.10.2023</t>
  </si>
  <si>
    <t>0184300000424000015 (ФЗ-44) от 26.02.2024</t>
  </si>
  <si>
    <t>ООО "АЛЬФА"</t>
  </si>
  <si>
    <t>ИП Калюжный И.В.</t>
  </si>
  <si>
    <t>№ 01-15-15/24 от 22.03.2024</t>
  </si>
  <si>
    <t>13.03.2024 -31.07.2026 срок выполнения работ с 01.06.2024 по 31.05.2026</t>
  </si>
  <si>
    <t>0184300000424000007 (ФЗ-44) от 13.02.20243</t>
  </si>
  <si>
    <t>ООО "Альфа"</t>
  </si>
  <si>
    <t>Отчет об использовании денежных средств в рамках исполнения мероприятий  муниципальной программы                                                                                                                                     «Развитие транспортной инфраструктуры муниципального района «Заполярный район» на 2021-2030 годы»</t>
  </si>
  <si>
    <t>№ 7 от 17.06.2024</t>
  </si>
  <si>
    <t>ООО "НОВАТОР"</t>
  </si>
  <si>
    <t>№ 0184300000224000001 от 15.05.2024</t>
  </si>
  <si>
    <t>АО "Архангельский речной порт"</t>
  </si>
  <si>
    <t>по состоянию на 01 октября 2024 года (с начала года нарастающим итогом)</t>
  </si>
  <si>
    <t>План на 01.10.2024</t>
  </si>
  <si>
    <t>№ 1-2024-СП-Т-У от 10.06.2024</t>
  </si>
  <si>
    <t>ИП Бараков Р.В.</t>
  </si>
  <si>
    <t>15.06.2024-15.10.2024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</si>
</sst>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1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167" fontId="13" fillId="0" borderId="1" xfId="6" applyNumberFormat="1" applyFont="1" applyFill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169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6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2" fillId="5" borderId="1" xfId="0" applyNumberFormat="1" applyFont="1" applyFill="1" applyBorder="1" applyAlignment="1">
      <alignment horizontal="center" vertical="center" wrapText="1"/>
    </xf>
    <xf numFmtId="169" fontId="14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6" fontId="6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/>
    </xf>
    <xf numFmtId="166" fontId="10" fillId="0" borderId="1" xfId="2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6" fontId="13" fillId="0" borderId="7" xfId="7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7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71" fontId="13" fillId="0" borderId="1" xfId="0" applyNumberFormat="1" applyFont="1" applyFill="1" applyBorder="1" applyAlignment="1">
      <alignment horizontal="center" vertical="center" wrapText="1"/>
    </xf>
    <xf numFmtId="171" fontId="13" fillId="0" borderId="1" xfId="2" applyNumberFormat="1" applyFont="1" applyFill="1" applyBorder="1" applyAlignment="1">
      <alignment horizontal="center" vertical="center" wrapText="1"/>
    </xf>
    <xf numFmtId="171" fontId="12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05"/>
  <sheetViews>
    <sheetView tabSelected="1" view="pageBreakPreview" zoomScale="65" zoomScaleNormal="70" zoomScaleSheetLayoutView="65" workbookViewId="0">
      <pane xSplit="4" ySplit="5" topLeftCell="E6" activePane="bottomRight" state="frozen"/>
      <selection pane="topRight"/>
      <selection pane="bottomLeft"/>
      <selection pane="bottomRight" activeCell="X25" sqref="X25"/>
    </sheetView>
  </sheetViews>
  <sheetFormatPr defaultRowHeight="15.75" x14ac:dyDescent="0.25"/>
  <cols>
    <col min="1" max="1" width="7.5703125" style="5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49" customWidth="1"/>
    <col min="8" max="8" width="16.85546875" style="12" customWidth="1"/>
    <col min="9" max="9" width="16.85546875" style="12" hidden="1" customWidth="1"/>
    <col min="10" max="10" width="16.85546875" style="12" customWidth="1"/>
    <col min="11" max="11" width="14.85546875" style="13" customWidth="1"/>
    <col min="12" max="12" width="15.28515625" style="13" hidden="1" customWidth="1"/>
    <col min="13" max="13" width="16.42578125" style="13" customWidth="1"/>
    <col min="14" max="14" width="16" style="7" customWidth="1"/>
    <col min="15" max="15" width="15.140625" style="7" hidden="1" customWidth="1"/>
    <col min="16" max="16" width="14.85546875" style="7" customWidth="1"/>
    <col min="17" max="17" width="26" style="7" customWidth="1"/>
    <col min="18" max="18" width="26.140625" style="7" customWidth="1"/>
    <col min="19" max="16384" width="9.140625" style="3"/>
  </cols>
  <sheetData>
    <row r="1" spans="1:20" ht="27.75" customHeight="1" x14ac:dyDescent="0.25">
      <c r="A1" s="79" t="s">
        <v>94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20" ht="25.5" customHeight="1" x14ac:dyDescent="0.25">
      <c r="A2" s="80" t="s">
        <v>155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0" s="6" customFormat="1" ht="27" customHeight="1" x14ac:dyDescent="0.25">
      <c r="A3" s="81" t="s">
        <v>8</v>
      </c>
      <c r="B3" s="81" t="s">
        <v>6</v>
      </c>
      <c r="C3" s="81" t="s">
        <v>2</v>
      </c>
      <c r="D3" s="81" t="s">
        <v>7</v>
      </c>
      <c r="E3" s="81" t="s">
        <v>130</v>
      </c>
      <c r="F3" s="81"/>
      <c r="G3" s="81"/>
      <c r="H3" s="81" t="s">
        <v>156</v>
      </c>
      <c r="I3" s="81"/>
      <c r="J3" s="81"/>
      <c r="K3" s="81" t="s">
        <v>3</v>
      </c>
      <c r="L3" s="81"/>
      <c r="M3" s="81"/>
      <c r="N3" s="81" t="s">
        <v>4</v>
      </c>
      <c r="O3" s="81"/>
      <c r="P3" s="81"/>
      <c r="Q3" s="81" t="s">
        <v>120</v>
      </c>
      <c r="R3" s="81" t="s">
        <v>121</v>
      </c>
    </row>
    <row r="4" spans="1:20" s="6" customFormat="1" ht="66.75" customHeight="1" x14ac:dyDescent="0.25">
      <c r="A4" s="81"/>
      <c r="B4" s="81"/>
      <c r="C4" s="81"/>
      <c r="D4" s="81"/>
      <c r="E4" s="61" t="s">
        <v>0</v>
      </c>
      <c r="F4" s="61" t="s">
        <v>5</v>
      </c>
      <c r="G4" s="61" t="s">
        <v>56</v>
      </c>
      <c r="H4" s="61" t="s">
        <v>0</v>
      </c>
      <c r="I4" s="61" t="s">
        <v>5</v>
      </c>
      <c r="J4" s="61" t="str">
        <f>G4</f>
        <v>районный бюджет</v>
      </c>
      <c r="K4" s="61" t="s">
        <v>0</v>
      </c>
      <c r="L4" s="61" t="s">
        <v>5</v>
      </c>
      <c r="M4" s="61" t="str">
        <f>J4</f>
        <v>районный бюджет</v>
      </c>
      <c r="N4" s="61" t="s">
        <v>0</v>
      </c>
      <c r="O4" s="61" t="s">
        <v>5</v>
      </c>
      <c r="P4" s="61" t="str">
        <f>M4</f>
        <v>районный бюджет</v>
      </c>
      <c r="Q4" s="81"/>
      <c r="R4" s="81"/>
    </row>
    <row r="5" spans="1:20" s="6" customFormat="1" ht="16.5" x14ac:dyDescent="0.2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46">
        <v>6</v>
      </c>
      <c r="H5" s="46">
        <v>7</v>
      </c>
      <c r="I5" s="46">
        <v>9</v>
      </c>
      <c r="J5" s="46">
        <v>8</v>
      </c>
      <c r="K5" s="24">
        <v>9</v>
      </c>
      <c r="L5" s="24">
        <v>12</v>
      </c>
      <c r="M5" s="24">
        <v>10</v>
      </c>
      <c r="N5" s="24">
        <v>11</v>
      </c>
      <c r="O5" s="24">
        <v>15</v>
      </c>
      <c r="P5" s="24">
        <v>12</v>
      </c>
      <c r="Q5" s="24">
        <v>13</v>
      </c>
      <c r="R5" s="24">
        <v>14</v>
      </c>
    </row>
    <row r="6" spans="1:20" s="6" customFormat="1" ht="27" customHeight="1" x14ac:dyDescent="0.25">
      <c r="A6" s="33" t="s">
        <v>28</v>
      </c>
      <c r="B6" s="77" t="s">
        <v>10</v>
      </c>
      <c r="C6" s="77"/>
      <c r="D6" s="77"/>
      <c r="E6" s="25">
        <f>SUM(E7:E19)</f>
        <v>3635.5</v>
      </c>
      <c r="F6" s="25">
        <f t="shared" ref="F6" si="0">SUM(F7:F19)</f>
        <v>0</v>
      </c>
      <c r="G6" s="66">
        <f>SUM(G7:G19)</f>
        <v>3635.5</v>
      </c>
      <c r="H6" s="25">
        <f t="shared" ref="H6:P6" si="1">SUM(H7:H19)</f>
        <v>1916</v>
      </c>
      <c r="I6" s="25">
        <f t="shared" si="1"/>
        <v>0</v>
      </c>
      <c r="J6" s="25">
        <f t="shared" si="1"/>
        <v>1916</v>
      </c>
      <c r="K6" s="25">
        <f t="shared" si="1"/>
        <v>1669.8000000000002</v>
      </c>
      <c r="L6" s="25">
        <f t="shared" si="1"/>
        <v>0</v>
      </c>
      <c r="M6" s="25">
        <f t="shared" si="1"/>
        <v>1669.8000000000002</v>
      </c>
      <c r="N6" s="25">
        <f t="shared" si="1"/>
        <v>1669.8000000000002</v>
      </c>
      <c r="O6" s="25">
        <f t="shared" si="1"/>
        <v>0</v>
      </c>
      <c r="P6" s="25">
        <f t="shared" si="1"/>
        <v>1669.8000000000002</v>
      </c>
      <c r="Q6" s="22">
        <f>K6/H6</f>
        <v>0.87150313152400849</v>
      </c>
      <c r="R6" s="22">
        <f>N6/H6</f>
        <v>0.87150313152400849</v>
      </c>
    </row>
    <row r="7" spans="1:20" s="6" customFormat="1" ht="33" x14ac:dyDescent="0.25">
      <c r="A7" s="34" t="s">
        <v>40</v>
      </c>
      <c r="B7" s="39" t="s">
        <v>95</v>
      </c>
      <c r="C7" s="16" t="s">
        <v>11</v>
      </c>
      <c r="D7" s="16" t="s">
        <v>9</v>
      </c>
      <c r="E7" s="19">
        <f>F7+G7</f>
        <v>62.2</v>
      </c>
      <c r="F7" s="17">
        <v>0</v>
      </c>
      <c r="G7" s="64">
        <v>62.2</v>
      </c>
      <c r="H7" s="98">
        <v>0</v>
      </c>
      <c r="I7" s="98">
        <v>0</v>
      </c>
      <c r="J7" s="98">
        <v>0</v>
      </c>
      <c r="K7" s="98">
        <f>M7</f>
        <v>0</v>
      </c>
      <c r="L7" s="98">
        <v>0</v>
      </c>
      <c r="M7" s="98">
        <v>0</v>
      </c>
      <c r="N7" s="98">
        <f>P7</f>
        <v>0</v>
      </c>
      <c r="O7" s="98">
        <v>0</v>
      </c>
      <c r="P7" s="98">
        <f>M7</f>
        <v>0</v>
      </c>
      <c r="Q7" s="18" t="s">
        <v>126</v>
      </c>
      <c r="R7" s="18" t="s">
        <v>126</v>
      </c>
    </row>
    <row r="8" spans="1:20" s="6" customFormat="1" ht="33" x14ac:dyDescent="0.25">
      <c r="A8" s="34" t="s">
        <v>41</v>
      </c>
      <c r="B8" s="39" t="s">
        <v>96</v>
      </c>
      <c r="C8" s="16" t="s">
        <v>11</v>
      </c>
      <c r="D8" s="16" t="s">
        <v>9</v>
      </c>
      <c r="E8" s="19">
        <f>F8+G8</f>
        <v>194.5</v>
      </c>
      <c r="F8" s="17">
        <v>0</v>
      </c>
      <c r="G8" s="64">
        <v>194.5</v>
      </c>
      <c r="H8" s="19">
        <f>I8+J8</f>
        <v>194.5</v>
      </c>
      <c r="I8" s="17">
        <v>0</v>
      </c>
      <c r="J8" s="28">
        <v>194.5</v>
      </c>
      <c r="K8" s="17">
        <f t="shared" ref="K8:K19" si="2">M8</f>
        <v>194.5</v>
      </c>
      <c r="L8" s="17">
        <v>0</v>
      </c>
      <c r="M8" s="17">
        <v>194.5</v>
      </c>
      <c r="N8" s="17">
        <f t="shared" ref="N8:N19" si="3">P8</f>
        <v>194.5</v>
      </c>
      <c r="O8" s="17">
        <v>0</v>
      </c>
      <c r="P8" s="17">
        <f>M8</f>
        <v>194.5</v>
      </c>
      <c r="Q8" s="18">
        <f t="shared" ref="Q8" si="4">K8/H8</f>
        <v>1</v>
      </c>
      <c r="R8" s="18">
        <f t="shared" ref="R8" si="5">N8/H8</f>
        <v>1</v>
      </c>
    </row>
    <row r="9" spans="1:20" s="6" customFormat="1" ht="33" x14ac:dyDescent="0.25">
      <c r="A9" s="34" t="s">
        <v>42</v>
      </c>
      <c r="B9" s="39" t="s">
        <v>97</v>
      </c>
      <c r="C9" s="16" t="s">
        <v>11</v>
      </c>
      <c r="D9" s="16" t="s">
        <v>9</v>
      </c>
      <c r="E9" s="19">
        <f t="shared" ref="E9:E19" si="6">F9+G9</f>
        <v>27.8</v>
      </c>
      <c r="F9" s="17">
        <v>0</v>
      </c>
      <c r="G9" s="64">
        <v>27.8</v>
      </c>
      <c r="H9" s="19">
        <f t="shared" ref="H9:H19" si="7">I9+J9</f>
        <v>2.4</v>
      </c>
      <c r="I9" s="17">
        <v>0</v>
      </c>
      <c r="J9" s="28">
        <v>2.4</v>
      </c>
      <c r="K9" s="17">
        <f t="shared" si="2"/>
        <v>2.2999999999999998</v>
      </c>
      <c r="L9" s="17">
        <v>0</v>
      </c>
      <c r="M9" s="35">
        <v>2.2999999999999998</v>
      </c>
      <c r="N9" s="17">
        <f t="shared" si="3"/>
        <v>2.2999999999999998</v>
      </c>
      <c r="O9" s="17">
        <v>0</v>
      </c>
      <c r="P9" s="17">
        <f t="shared" ref="P9:P19" si="8">M9</f>
        <v>2.2999999999999998</v>
      </c>
      <c r="Q9" s="18">
        <f t="shared" ref="Q9:Q19" si="9">K9/H9</f>
        <v>0.95833333333333326</v>
      </c>
      <c r="R9" s="18">
        <f t="shared" ref="R9:R19" si="10">N9/H9</f>
        <v>0.95833333333333326</v>
      </c>
    </row>
    <row r="10" spans="1:20" s="6" customFormat="1" ht="33" x14ac:dyDescent="0.25">
      <c r="A10" s="34" t="s">
        <v>43</v>
      </c>
      <c r="B10" s="39" t="s">
        <v>98</v>
      </c>
      <c r="C10" s="16" t="s">
        <v>11</v>
      </c>
      <c r="D10" s="16" t="s">
        <v>9</v>
      </c>
      <c r="E10" s="19">
        <f t="shared" si="6"/>
        <v>436.7</v>
      </c>
      <c r="F10" s="17">
        <v>0</v>
      </c>
      <c r="G10" s="64">
        <v>436.7</v>
      </c>
      <c r="H10" s="19">
        <f t="shared" si="7"/>
        <v>416.8</v>
      </c>
      <c r="I10" s="17">
        <v>0</v>
      </c>
      <c r="J10" s="28">
        <v>416.8</v>
      </c>
      <c r="K10" s="17">
        <f t="shared" si="2"/>
        <v>416.7</v>
      </c>
      <c r="L10" s="17">
        <v>0</v>
      </c>
      <c r="M10" s="35">
        <v>416.7</v>
      </c>
      <c r="N10" s="17">
        <f t="shared" si="3"/>
        <v>416.7</v>
      </c>
      <c r="O10" s="17">
        <v>0</v>
      </c>
      <c r="P10" s="17">
        <f t="shared" si="8"/>
        <v>416.7</v>
      </c>
      <c r="Q10" s="18">
        <f t="shared" si="9"/>
        <v>0.99976007677543177</v>
      </c>
      <c r="R10" s="18">
        <f t="shared" si="10"/>
        <v>0.99976007677543177</v>
      </c>
    </row>
    <row r="11" spans="1:20" s="6" customFormat="1" ht="33" x14ac:dyDescent="0.25">
      <c r="A11" s="34" t="s">
        <v>44</v>
      </c>
      <c r="B11" s="39" t="s">
        <v>99</v>
      </c>
      <c r="C11" s="16" t="s">
        <v>11</v>
      </c>
      <c r="D11" s="16" t="s">
        <v>9</v>
      </c>
      <c r="E11" s="19">
        <f t="shared" si="6"/>
        <v>328.1</v>
      </c>
      <c r="F11" s="17">
        <v>0</v>
      </c>
      <c r="G11" s="64">
        <f>328.1</f>
        <v>328.1</v>
      </c>
      <c r="H11" s="19">
        <f t="shared" si="7"/>
        <v>85.2</v>
      </c>
      <c r="I11" s="17">
        <v>0</v>
      </c>
      <c r="J11" s="17">
        <v>85.2</v>
      </c>
      <c r="K11" s="17">
        <f t="shared" si="2"/>
        <v>85.1</v>
      </c>
      <c r="L11" s="17">
        <v>0</v>
      </c>
      <c r="M11" s="17">
        <v>85.1</v>
      </c>
      <c r="N11" s="17">
        <f t="shared" si="3"/>
        <v>85.1</v>
      </c>
      <c r="O11" s="17">
        <v>0</v>
      </c>
      <c r="P11" s="17">
        <f t="shared" si="8"/>
        <v>85.1</v>
      </c>
      <c r="Q11" s="18">
        <f t="shared" si="9"/>
        <v>0.99882629107981213</v>
      </c>
      <c r="R11" s="18">
        <f t="shared" si="10"/>
        <v>0.99882629107981213</v>
      </c>
    </row>
    <row r="12" spans="1:20" s="6" customFormat="1" ht="33" x14ac:dyDescent="0.25">
      <c r="A12" s="34" t="s">
        <v>45</v>
      </c>
      <c r="B12" s="39" t="s">
        <v>100</v>
      </c>
      <c r="C12" s="16" t="s">
        <v>11</v>
      </c>
      <c r="D12" s="16" t="s">
        <v>9</v>
      </c>
      <c r="E12" s="19">
        <f t="shared" si="6"/>
        <v>582.4</v>
      </c>
      <c r="F12" s="17">
        <v>0</v>
      </c>
      <c r="G12" s="64">
        <f>397.9+184.5</f>
        <v>582.4</v>
      </c>
      <c r="H12" s="19">
        <f t="shared" si="7"/>
        <v>455</v>
      </c>
      <c r="I12" s="17">
        <v>0</v>
      </c>
      <c r="J12" s="28">
        <v>455</v>
      </c>
      <c r="K12" s="17">
        <f t="shared" si="2"/>
        <v>241.4</v>
      </c>
      <c r="L12" s="17">
        <v>0</v>
      </c>
      <c r="M12" s="35">
        <v>241.4</v>
      </c>
      <c r="N12" s="17">
        <f t="shared" si="3"/>
        <v>241.4</v>
      </c>
      <c r="O12" s="17">
        <v>0</v>
      </c>
      <c r="P12" s="17">
        <f t="shared" si="8"/>
        <v>241.4</v>
      </c>
      <c r="Q12" s="18">
        <f t="shared" si="9"/>
        <v>0.53054945054945057</v>
      </c>
      <c r="R12" s="18">
        <f t="shared" si="10"/>
        <v>0.53054945054945057</v>
      </c>
    </row>
    <row r="13" spans="1:20" s="6" customFormat="1" ht="33" x14ac:dyDescent="0.25">
      <c r="A13" s="34" t="s">
        <v>46</v>
      </c>
      <c r="B13" s="39" t="s">
        <v>101</v>
      </c>
      <c r="C13" s="16" t="s">
        <v>11</v>
      </c>
      <c r="D13" s="16" t="s">
        <v>9</v>
      </c>
      <c r="E13" s="19">
        <f t="shared" si="6"/>
        <v>459.7</v>
      </c>
      <c r="F13" s="17">
        <v>0</v>
      </c>
      <c r="G13" s="64">
        <v>459.7</v>
      </c>
      <c r="H13" s="99">
        <f t="shared" si="7"/>
        <v>0</v>
      </c>
      <c r="I13" s="98">
        <v>0</v>
      </c>
      <c r="J13" s="100">
        <v>0</v>
      </c>
      <c r="K13" s="98">
        <f t="shared" si="2"/>
        <v>0</v>
      </c>
      <c r="L13" s="98">
        <v>0</v>
      </c>
      <c r="M13" s="101">
        <v>0</v>
      </c>
      <c r="N13" s="98">
        <f t="shared" si="3"/>
        <v>0</v>
      </c>
      <c r="O13" s="98">
        <v>0</v>
      </c>
      <c r="P13" s="98">
        <f t="shared" si="8"/>
        <v>0</v>
      </c>
      <c r="Q13" s="18" t="s">
        <v>126</v>
      </c>
      <c r="R13" s="18" t="s">
        <v>126</v>
      </c>
    </row>
    <row r="14" spans="1:20" s="6" customFormat="1" ht="33" x14ac:dyDescent="0.25">
      <c r="A14" s="34" t="s">
        <v>47</v>
      </c>
      <c r="B14" s="39" t="s">
        <v>102</v>
      </c>
      <c r="C14" s="16" t="s">
        <v>11</v>
      </c>
      <c r="D14" s="16" t="s">
        <v>9</v>
      </c>
      <c r="E14" s="19">
        <f t="shared" si="6"/>
        <v>62.2</v>
      </c>
      <c r="F14" s="17">
        <v>0</v>
      </c>
      <c r="G14" s="64">
        <v>62.2</v>
      </c>
      <c r="H14" s="17">
        <f>J14</f>
        <v>31.1</v>
      </c>
      <c r="I14" s="17">
        <v>0</v>
      </c>
      <c r="J14" s="17">
        <v>31.1</v>
      </c>
      <c r="K14" s="17">
        <f t="shared" si="2"/>
        <v>30.8</v>
      </c>
      <c r="L14" s="17">
        <v>0</v>
      </c>
      <c r="M14" s="17">
        <v>30.8</v>
      </c>
      <c r="N14" s="17">
        <f t="shared" si="3"/>
        <v>30.8</v>
      </c>
      <c r="O14" s="17">
        <v>0</v>
      </c>
      <c r="P14" s="17">
        <f t="shared" si="8"/>
        <v>30.8</v>
      </c>
      <c r="Q14" s="18">
        <f t="shared" ref="Q14" si="11">K14/H14</f>
        <v>0.99035369774919613</v>
      </c>
      <c r="R14" s="18">
        <f t="shared" ref="R14" si="12">N14/H14</f>
        <v>0.99035369774919613</v>
      </c>
      <c r="T14" s="60"/>
    </row>
    <row r="15" spans="1:20" s="6" customFormat="1" ht="33" x14ac:dyDescent="0.25">
      <c r="A15" s="34" t="s">
        <v>48</v>
      </c>
      <c r="B15" s="39" t="s">
        <v>103</v>
      </c>
      <c r="C15" s="16" t="s">
        <v>11</v>
      </c>
      <c r="D15" s="16" t="s">
        <v>9</v>
      </c>
      <c r="E15" s="19">
        <f t="shared" si="6"/>
        <v>317.60000000000002</v>
      </c>
      <c r="F15" s="17">
        <v>0</v>
      </c>
      <c r="G15" s="64">
        <v>317.60000000000002</v>
      </c>
      <c r="H15" s="19">
        <f t="shared" si="7"/>
        <v>194.4</v>
      </c>
      <c r="I15" s="17">
        <v>0</v>
      </c>
      <c r="J15" s="28">
        <v>194.4</v>
      </c>
      <c r="K15" s="17">
        <f t="shared" si="2"/>
        <v>194.4</v>
      </c>
      <c r="L15" s="17">
        <v>0</v>
      </c>
      <c r="M15" s="35">
        <v>194.4</v>
      </c>
      <c r="N15" s="17">
        <f t="shared" si="3"/>
        <v>194.4</v>
      </c>
      <c r="O15" s="17">
        <v>0</v>
      </c>
      <c r="P15" s="17">
        <f t="shared" si="8"/>
        <v>194.4</v>
      </c>
      <c r="Q15" s="18">
        <f>K15/H15</f>
        <v>1</v>
      </c>
      <c r="R15" s="18">
        <f>N15/H15</f>
        <v>1</v>
      </c>
    </row>
    <row r="16" spans="1:20" s="6" customFormat="1" ht="33" x14ac:dyDescent="0.25">
      <c r="A16" s="34" t="s">
        <v>49</v>
      </c>
      <c r="B16" s="39" t="s">
        <v>104</v>
      </c>
      <c r="C16" s="16" t="s">
        <v>11</v>
      </c>
      <c r="D16" s="16" t="s">
        <v>9</v>
      </c>
      <c r="E16" s="19">
        <f t="shared" si="6"/>
        <v>259.5</v>
      </c>
      <c r="F16" s="17">
        <v>0</v>
      </c>
      <c r="G16" s="64">
        <v>259.5</v>
      </c>
      <c r="H16" s="19">
        <f t="shared" si="7"/>
        <v>77.2</v>
      </c>
      <c r="I16" s="17">
        <v>0</v>
      </c>
      <c r="J16" s="28">
        <v>77.2</v>
      </c>
      <c r="K16" s="17">
        <f t="shared" si="2"/>
        <v>77.099999999999994</v>
      </c>
      <c r="L16" s="17">
        <v>0</v>
      </c>
      <c r="M16" s="35">
        <v>77.099999999999994</v>
      </c>
      <c r="N16" s="17">
        <f t="shared" si="3"/>
        <v>77.099999999999994</v>
      </c>
      <c r="O16" s="17">
        <v>0</v>
      </c>
      <c r="P16" s="17">
        <f t="shared" si="8"/>
        <v>77.099999999999994</v>
      </c>
      <c r="Q16" s="18">
        <f t="shared" si="9"/>
        <v>0.99870466321243512</v>
      </c>
      <c r="R16" s="18">
        <f t="shared" si="10"/>
        <v>0.99870466321243512</v>
      </c>
    </row>
    <row r="17" spans="1:18" s="6" customFormat="1" ht="33" x14ac:dyDescent="0.25">
      <c r="A17" s="34" t="s">
        <v>50</v>
      </c>
      <c r="B17" s="39" t="s">
        <v>105</v>
      </c>
      <c r="C17" s="16" t="s">
        <v>11</v>
      </c>
      <c r="D17" s="16" t="s">
        <v>9</v>
      </c>
      <c r="E17" s="19">
        <f t="shared" si="6"/>
        <v>266.3</v>
      </c>
      <c r="F17" s="17">
        <v>0</v>
      </c>
      <c r="G17" s="64">
        <v>266.3</v>
      </c>
      <c r="H17" s="19">
        <f t="shared" si="7"/>
        <v>23.1</v>
      </c>
      <c r="I17" s="17">
        <v>0</v>
      </c>
      <c r="J17" s="28">
        <v>23.1</v>
      </c>
      <c r="K17" s="17">
        <f t="shared" si="2"/>
        <v>23</v>
      </c>
      <c r="L17" s="17">
        <v>0</v>
      </c>
      <c r="M17" s="17">
        <v>23</v>
      </c>
      <c r="N17" s="17">
        <f t="shared" si="3"/>
        <v>23</v>
      </c>
      <c r="O17" s="17">
        <v>0</v>
      </c>
      <c r="P17" s="17">
        <f t="shared" si="8"/>
        <v>23</v>
      </c>
      <c r="Q17" s="18">
        <f t="shared" ref="Q17" si="13">K17/H17</f>
        <v>0.9956709956709956</v>
      </c>
      <c r="R17" s="18">
        <f t="shared" ref="R17" si="14">N17/H17</f>
        <v>0.9956709956709956</v>
      </c>
    </row>
    <row r="18" spans="1:18" s="6" customFormat="1" ht="33" x14ac:dyDescent="0.25">
      <c r="A18" s="34" t="s">
        <v>51</v>
      </c>
      <c r="B18" s="39" t="s">
        <v>106</v>
      </c>
      <c r="C18" s="16" t="s">
        <v>11</v>
      </c>
      <c r="D18" s="16" t="s">
        <v>9</v>
      </c>
      <c r="E18" s="19">
        <f t="shared" si="6"/>
        <v>155.4</v>
      </c>
      <c r="F18" s="17">
        <v>0</v>
      </c>
      <c r="G18" s="64">
        <v>155.4</v>
      </c>
      <c r="H18" s="19">
        <f t="shared" si="7"/>
        <v>51.5</v>
      </c>
      <c r="I18" s="17">
        <v>0</v>
      </c>
      <c r="J18" s="28">
        <v>51.5</v>
      </c>
      <c r="K18" s="17">
        <f t="shared" si="2"/>
        <v>51.4</v>
      </c>
      <c r="L18" s="17">
        <v>0</v>
      </c>
      <c r="M18" s="35">
        <v>51.4</v>
      </c>
      <c r="N18" s="17">
        <f t="shared" si="3"/>
        <v>51.4</v>
      </c>
      <c r="O18" s="17">
        <v>0</v>
      </c>
      <c r="P18" s="17">
        <f t="shared" si="8"/>
        <v>51.4</v>
      </c>
      <c r="Q18" s="18">
        <f t="shared" ref="Q18" si="15">K18/H18</f>
        <v>0.99805825242718449</v>
      </c>
      <c r="R18" s="18">
        <f t="shared" ref="R18" si="16">N18/H18</f>
        <v>0.99805825242718449</v>
      </c>
    </row>
    <row r="19" spans="1:18" s="6" customFormat="1" ht="33" x14ac:dyDescent="0.25">
      <c r="A19" s="34" t="s">
        <v>52</v>
      </c>
      <c r="B19" s="39" t="s">
        <v>107</v>
      </c>
      <c r="C19" s="16" t="s">
        <v>11</v>
      </c>
      <c r="D19" s="16" t="s">
        <v>9</v>
      </c>
      <c r="E19" s="19">
        <f t="shared" si="6"/>
        <v>483.1</v>
      </c>
      <c r="F19" s="17">
        <v>0</v>
      </c>
      <c r="G19" s="64">
        <v>483.1</v>
      </c>
      <c r="H19" s="19">
        <f t="shared" si="7"/>
        <v>384.8</v>
      </c>
      <c r="I19" s="17">
        <v>0</v>
      </c>
      <c r="J19" s="28">
        <v>384.8</v>
      </c>
      <c r="K19" s="17">
        <f t="shared" si="2"/>
        <v>353.1</v>
      </c>
      <c r="L19" s="17">
        <v>0</v>
      </c>
      <c r="M19" s="35">
        <v>353.1</v>
      </c>
      <c r="N19" s="17">
        <f t="shared" si="3"/>
        <v>353.1</v>
      </c>
      <c r="O19" s="17">
        <v>0</v>
      </c>
      <c r="P19" s="17">
        <f t="shared" si="8"/>
        <v>353.1</v>
      </c>
      <c r="Q19" s="18">
        <f t="shared" si="9"/>
        <v>0.91761954261954271</v>
      </c>
      <c r="R19" s="18">
        <f t="shared" si="10"/>
        <v>0.91761954261954271</v>
      </c>
    </row>
    <row r="20" spans="1:18" s="6" customFormat="1" ht="38.25" customHeight="1" x14ac:dyDescent="0.25">
      <c r="A20" s="33" t="s">
        <v>29</v>
      </c>
      <c r="B20" s="77" t="s">
        <v>12</v>
      </c>
      <c r="C20" s="77"/>
      <c r="D20" s="77"/>
      <c r="E20" s="25">
        <f>SUM(E21:E25)</f>
        <v>651.40000000000009</v>
      </c>
      <c r="F20" s="25">
        <f t="shared" ref="F20:P20" si="17">SUM(F21:F25)</f>
        <v>0</v>
      </c>
      <c r="G20" s="66">
        <f t="shared" si="17"/>
        <v>651.40000000000009</v>
      </c>
      <c r="H20" s="25">
        <f t="shared" si="17"/>
        <v>235</v>
      </c>
      <c r="I20" s="25">
        <f t="shared" si="17"/>
        <v>0</v>
      </c>
      <c r="J20" s="25">
        <f t="shared" si="17"/>
        <v>235</v>
      </c>
      <c r="K20" s="25">
        <f t="shared" si="17"/>
        <v>234.89999999999998</v>
      </c>
      <c r="L20" s="25">
        <f t="shared" si="17"/>
        <v>0</v>
      </c>
      <c r="M20" s="25">
        <f t="shared" si="17"/>
        <v>234.89999999999998</v>
      </c>
      <c r="N20" s="25">
        <f t="shared" si="17"/>
        <v>234.89999999999998</v>
      </c>
      <c r="O20" s="25">
        <f t="shared" si="17"/>
        <v>0</v>
      </c>
      <c r="P20" s="25">
        <f t="shared" si="17"/>
        <v>234.89999999999998</v>
      </c>
      <c r="Q20" s="22">
        <f t="shared" ref="Q20" si="18">K20/H20</f>
        <v>0.9995744680851063</v>
      </c>
      <c r="R20" s="22">
        <f t="shared" ref="R20" si="19">N20/H20</f>
        <v>0.9995744680851063</v>
      </c>
    </row>
    <row r="21" spans="1:18" s="6" customFormat="1" ht="33" x14ac:dyDescent="0.25">
      <c r="A21" s="34" t="s">
        <v>36</v>
      </c>
      <c r="B21" s="39" t="s">
        <v>109</v>
      </c>
      <c r="C21" s="16" t="s">
        <v>11</v>
      </c>
      <c r="D21" s="16" t="s">
        <v>9</v>
      </c>
      <c r="E21" s="19">
        <f>SUM(G21)</f>
        <v>78</v>
      </c>
      <c r="F21" s="17">
        <v>0</v>
      </c>
      <c r="G21" s="64">
        <v>78</v>
      </c>
      <c r="H21" s="19">
        <f t="shared" ref="H21:H25" si="20">I21+J21</f>
        <v>39</v>
      </c>
      <c r="I21" s="17">
        <v>0</v>
      </c>
      <c r="J21" s="28">
        <v>39</v>
      </c>
      <c r="K21" s="17">
        <f t="shared" ref="K21:K25" si="21">M21</f>
        <v>39</v>
      </c>
      <c r="L21" s="17">
        <v>0</v>
      </c>
      <c r="M21" s="35">
        <v>39</v>
      </c>
      <c r="N21" s="17">
        <f t="shared" ref="N21:N25" si="22">P21</f>
        <v>39</v>
      </c>
      <c r="O21" s="17">
        <v>0</v>
      </c>
      <c r="P21" s="17">
        <f t="shared" ref="P21:P25" si="23">M21</f>
        <v>39</v>
      </c>
      <c r="Q21" s="18">
        <f>K21/H21</f>
        <v>1</v>
      </c>
      <c r="R21" s="18">
        <f>N21/H21</f>
        <v>1</v>
      </c>
    </row>
    <row r="22" spans="1:18" s="6" customFormat="1" ht="33" x14ac:dyDescent="0.25">
      <c r="A22" s="34" t="s">
        <v>37</v>
      </c>
      <c r="B22" s="39" t="s">
        <v>95</v>
      </c>
      <c r="C22" s="16" t="s">
        <v>11</v>
      </c>
      <c r="D22" s="16" t="s">
        <v>9</v>
      </c>
      <c r="E22" s="19">
        <f t="shared" ref="E22:E25" si="24">SUM(G22)</f>
        <v>69.3</v>
      </c>
      <c r="F22" s="17">
        <v>0</v>
      </c>
      <c r="G22" s="64">
        <v>69.3</v>
      </c>
      <c r="H22" s="19">
        <f t="shared" si="20"/>
        <v>38</v>
      </c>
      <c r="I22" s="17">
        <v>0</v>
      </c>
      <c r="J22" s="28">
        <v>38</v>
      </c>
      <c r="K22" s="17">
        <f t="shared" si="21"/>
        <v>38</v>
      </c>
      <c r="L22" s="17">
        <v>0</v>
      </c>
      <c r="M22" s="35">
        <v>38</v>
      </c>
      <c r="N22" s="17">
        <f t="shared" si="22"/>
        <v>38</v>
      </c>
      <c r="O22" s="17">
        <v>0</v>
      </c>
      <c r="P22" s="17">
        <f t="shared" si="23"/>
        <v>38</v>
      </c>
      <c r="Q22" s="18">
        <f>K22/H22</f>
        <v>1</v>
      </c>
      <c r="R22" s="18">
        <f>N22/H22</f>
        <v>1</v>
      </c>
    </row>
    <row r="23" spans="1:18" s="6" customFormat="1" ht="33" x14ac:dyDescent="0.25">
      <c r="A23" s="34" t="s">
        <v>38</v>
      </c>
      <c r="B23" s="39" t="s">
        <v>99</v>
      </c>
      <c r="C23" s="16" t="s">
        <v>11</v>
      </c>
      <c r="D23" s="16" t="s">
        <v>9</v>
      </c>
      <c r="E23" s="19">
        <f t="shared" si="24"/>
        <v>69.099999999999994</v>
      </c>
      <c r="F23" s="17">
        <v>0</v>
      </c>
      <c r="G23" s="64">
        <v>69.099999999999994</v>
      </c>
      <c r="H23" s="19">
        <f t="shared" ref="H23" si="25">I23+J23</f>
        <v>52.3</v>
      </c>
      <c r="I23" s="17">
        <v>0</v>
      </c>
      <c r="J23" s="28">
        <v>52.3</v>
      </c>
      <c r="K23" s="17">
        <f t="shared" ref="K23" si="26">M23</f>
        <v>52.2</v>
      </c>
      <c r="L23" s="17">
        <v>0</v>
      </c>
      <c r="M23" s="35">
        <v>52.2</v>
      </c>
      <c r="N23" s="17">
        <f t="shared" ref="N23:N24" si="27">P23</f>
        <v>52.2</v>
      </c>
      <c r="O23" s="17">
        <v>0</v>
      </c>
      <c r="P23" s="17">
        <f t="shared" ref="P23" si="28">M23</f>
        <v>52.2</v>
      </c>
      <c r="Q23" s="18">
        <f t="shared" ref="Q23:Q24" si="29">K23/H23</f>
        <v>0.99808795411089879</v>
      </c>
      <c r="R23" s="18">
        <f t="shared" ref="R23" si="30">N23/H23</f>
        <v>0.99808795411089879</v>
      </c>
    </row>
    <row r="24" spans="1:18" s="6" customFormat="1" ht="34.5" customHeight="1" x14ac:dyDescent="0.25">
      <c r="A24" s="34" t="s">
        <v>108</v>
      </c>
      <c r="B24" s="39" t="s">
        <v>102</v>
      </c>
      <c r="C24" s="16" t="s">
        <v>11</v>
      </c>
      <c r="D24" s="16" t="s">
        <v>9</v>
      </c>
      <c r="E24" s="19">
        <f t="shared" si="24"/>
        <v>152.80000000000001</v>
      </c>
      <c r="F24" s="17">
        <v>0</v>
      </c>
      <c r="G24" s="64">
        <v>152.80000000000001</v>
      </c>
      <c r="H24" s="19">
        <f t="shared" si="20"/>
        <v>52.2</v>
      </c>
      <c r="I24" s="17">
        <v>0</v>
      </c>
      <c r="J24" s="28">
        <v>52.2</v>
      </c>
      <c r="K24" s="17">
        <f t="shared" si="21"/>
        <v>52.2</v>
      </c>
      <c r="L24" s="17">
        <v>0</v>
      </c>
      <c r="M24" s="35">
        <v>52.2</v>
      </c>
      <c r="N24" s="17">
        <f t="shared" si="27"/>
        <v>52.2</v>
      </c>
      <c r="O24" s="17">
        <v>0</v>
      </c>
      <c r="P24" s="17">
        <f t="shared" si="23"/>
        <v>52.2</v>
      </c>
      <c r="Q24" s="18">
        <f t="shared" si="29"/>
        <v>1</v>
      </c>
      <c r="R24" s="18">
        <f>N24/H24</f>
        <v>1</v>
      </c>
    </row>
    <row r="25" spans="1:18" s="6" customFormat="1" ht="34.5" customHeight="1" x14ac:dyDescent="0.25">
      <c r="A25" s="34" t="s">
        <v>131</v>
      </c>
      <c r="B25" s="39" t="s">
        <v>110</v>
      </c>
      <c r="C25" s="16" t="s">
        <v>11</v>
      </c>
      <c r="D25" s="16" t="s">
        <v>9</v>
      </c>
      <c r="E25" s="19">
        <f t="shared" si="24"/>
        <v>282.2</v>
      </c>
      <c r="F25" s="17">
        <v>0</v>
      </c>
      <c r="G25" s="64">
        <v>282.2</v>
      </c>
      <c r="H25" s="19">
        <f t="shared" si="20"/>
        <v>53.5</v>
      </c>
      <c r="I25" s="17">
        <v>0</v>
      </c>
      <c r="J25" s="28">
        <v>53.5</v>
      </c>
      <c r="K25" s="17">
        <f t="shared" si="21"/>
        <v>53.5</v>
      </c>
      <c r="L25" s="17">
        <v>0</v>
      </c>
      <c r="M25" s="35">
        <v>53.5</v>
      </c>
      <c r="N25" s="17">
        <f t="shared" si="22"/>
        <v>53.5</v>
      </c>
      <c r="O25" s="17">
        <v>0</v>
      </c>
      <c r="P25" s="17">
        <f t="shared" si="23"/>
        <v>53.5</v>
      </c>
      <c r="Q25" s="18">
        <f>K25/H25</f>
        <v>1</v>
      </c>
      <c r="R25" s="18">
        <f>N25/H25</f>
        <v>1</v>
      </c>
    </row>
    <row r="26" spans="1:18" s="6" customFormat="1" ht="23.25" customHeight="1" x14ac:dyDescent="0.25">
      <c r="A26" s="34" t="s">
        <v>65</v>
      </c>
      <c r="B26" s="77" t="s">
        <v>57</v>
      </c>
      <c r="C26" s="77"/>
      <c r="D26" s="77"/>
      <c r="E26" s="21">
        <f>SUM(E27:E38)</f>
        <v>1841.9999999999995</v>
      </c>
      <c r="F26" s="21">
        <f t="shared" ref="F26" si="31">SUM(F27:F38)</f>
        <v>0</v>
      </c>
      <c r="G26" s="67">
        <f>SUM(G27:G38)</f>
        <v>1841.9999999999995</v>
      </c>
      <c r="H26" s="21">
        <f t="shared" ref="H26:P26" si="32">SUM(H27:H38)</f>
        <v>1275.8</v>
      </c>
      <c r="I26" s="21">
        <f t="shared" si="32"/>
        <v>0</v>
      </c>
      <c r="J26" s="21">
        <f t="shared" si="32"/>
        <v>1275.8</v>
      </c>
      <c r="K26" s="21">
        <f t="shared" si="32"/>
        <v>1274.9000000000001</v>
      </c>
      <c r="L26" s="21">
        <f t="shared" si="32"/>
        <v>0</v>
      </c>
      <c r="M26" s="21">
        <f>SUM(M27:M38)</f>
        <v>1274.9000000000001</v>
      </c>
      <c r="N26" s="21">
        <f t="shared" si="32"/>
        <v>1274.9000000000001</v>
      </c>
      <c r="O26" s="21">
        <f t="shared" si="32"/>
        <v>0</v>
      </c>
      <c r="P26" s="21">
        <f t="shared" si="32"/>
        <v>1274.9000000000001</v>
      </c>
      <c r="Q26" s="26">
        <f>K26/H26</f>
        <v>0.99929456027590546</v>
      </c>
      <c r="R26" s="26">
        <f>N26/H26</f>
        <v>0.99929456027590546</v>
      </c>
    </row>
    <row r="27" spans="1:18" s="6" customFormat="1" ht="30" customHeight="1" x14ac:dyDescent="0.25">
      <c r="A27" s="36" t="s">
        <v>66</v>
      </c>
      <c r="B27" s="40" t="s">
        <v>109</v>
      </c>
      <c r="C27" s="16" t="s">
        <v>11</v>
      </c>
      <c r="D27" s="16" t="s">
        <v>9</v>
      </c>
      <c r="E27" s="19">
        <f>F27+G27</f>
        <v>38.9</v>
      </c>
      <c r="F27" s="17">
        <v>0</v>
      </c>
      <c r="G27" s="64">
        <v>38.9</v>
      </c>
      <c r="H27" s="102">
        <f>I27+J27</f>
        <v>0</v>
      </c>
      <c r="I27" s="102">
        <v>0</v>
      </c>
      <c r="J27" s="102">
        <v>0</v>
      </c>
      <c r="K27" s="102">
        <f>L27+M27</f>
        <v>0</v>
      </c>
      <c r="L27" s="102">
        <v>0</v>
      </c>
      <c r="M27" s="102">
        <v>0</v>
      </c>
      <c r="N27" s="102">
        <f>O27+P27</f>
        <v>0</v>
      </c>
      <c r="O27" s="102">
        <v>0</v>
      </c>
      <c r="P27" s="102">
        <f>M27</f>
        <v>0</v>
      </c>
      <c r="Q27" s="18" t="s">
        <v>126</v>
      </c>
      <c r="R27" s="18" t="s">
        <v>126</v>
      </c>
    </row>
    <row r="28" spans="1:18" s="6" customFormat="1" ht="34.5" customHeight="1" x14ac:dyDescent="0.25">
      <c r="A28" s="36" t="s">
        <v>67</v>
      </c>
      <c r="B28" s="39" t="s">
        <v>95</v>
      </c>
      <c r="C28" s="16" t="s">
        <v>11</v>
      </c>
      <c r="D28" s="16" t="s">
        <v>9</v>
      </c>
      <c r="E28" s="19">
        <f t="shared" ref="E28:E38" si="33">F28+G28</f>
        <v>143.80000000000001</v>
      </c>
      <c r="F28" s="17">
        <v>0</v>
      </c>
      <c r="G28" s="64">
        <v>143.80000000000001</v>
      </c>
      <c r="H28" s="19">
        <f t="shared" ref="H28:H38" si="34">I28+J28</f>
        <v>112.9</v>
      </c>
      <c r="I28" s="19">
        <v>0</v>
      </c>
      <c r="J28" s="19">
        <v>112.9</v>
      </c>
      <c r="K28" s="19">
        <f t="shared" ref="K28:K38" si="35">L28+M28</f>
        <v>112.9</v>
      </c>
      <c r="L28" s="19">
        <v>0</v>
      </c>
      <c r="M28" s="19">
        <v>112.9</v>
      </c>
      <c r="N28" s="19">
        <f t="shared" ref="N28:N38" si="36">O28+P28</f>
        <v>112.9</v>
      </c>
      <c r="O28" s="19">
        <v>0</v>
      </c>
      <c r="P28" s="19">
        <f t="shared" ref="P28:P38" si="37">M28</f>
        <v>112.9</v>
      </c>
      <c r="Q28" s="20">
        <f t="shared" ref="Q28:Q38" si="38">K28/H28</f>
        <v>1</v>
      </c>
      <c r="R28" s="20">
        <f t="shared" ref="R28:R38" si="39">N28/H28</f>
        <v>1</v>
      </c>
    </row>
    <row r="29" spans="1:18" s="6" customFormat="1" ht="30" customHeight="1" x14ac:dyDescent="0.25">
      <c r="A29" s="36" t="s">
        <v>68</v>
      </c>
      <c r="B29" s="40" t="s">
        <v>96</v>
      </c>
      <c r="C29" s="16" t="s">
        <v>11</v>
      </c>
      <c r="D29" s="16" t="s">
        <v>9</v>
      </c>
      <c r="E29" s="19">
        <f t="shared" si="33"/>
        <v>162.9</v>
      </c>
      <c r="F29" s="17">
        <v>0</v>
      </c>
      <c r="G29" s="64">
        <v>162.9</v>
      </c>
      <c r="H29" s="102">
        <f t="shared" si="34"/>
        <v>0</v>
      </c>
      <c r="I29" s="102">
        <v>0</v>
      </c>
      <c r="J29" s="102">
        <v>0</v>
      </c>
      <c r="K29" s="102">
        <f t="shared" si="35"/>
        <v>0</v>
      </c>
      <c r="L29" s="102">
        <v>0</v>
      </c>
      <c r="M29" s="102">
        <v>0</v>
      </c>
      <c r="N29" s="102">
        <f t="shared" si="36"/>
        <v>0</v>
      </c>
      <c r="O29" s="102">
        <v>0</v>
      </c>
      <c r="P29" s="102">
        <f t="shared" si="37"/>
        <v>0</v>
      </c>
      <c r="Q29" s="18" t="s">
        <v>126</v>
      </c>
      <c r="R29" s="18" t="s">
        <v>126</v>
      </c>
    </row>
    <row r="30" spans="1:18" s="6" customFormat="1" ht="34.5" customHeight="1" x14ac:dyDescent="0.25">
      <c r="A30" s="36" t="s">
        <v>69</v>
      </c>
      <c r="B30" s="40" t="s">
        <v>111</v>
      </c>
      <c r="C30" s="16" t="s">
        <v>11</v>
      </c>
      <c r="D30" s="16" t="s">
        <v>9</v>
      </c>
      <c r="E30" s="19">
        <f t="shared" si="33"/>
        <v>159.9</v>
      </c>
      <c r="F30" s="17">
        <v>0</v>
      </c>
      <c r="G30" s="64">
        <v>159.9</v>
      </c>
      <c r="H30" s="19">
        <f t="shared" si="34"/>
        <v>69.900000000000006</v>
      </c>
      <c r="I30" s="19">
        <v>0</v>
      </c>
      <c r="J30" s="19">
        <v>69.900000000000006</v>
      </c>
      <c r="K30" s="19">
        <f t="shared" si="35"/>
        <v>69.900000000000006</v>
      </c>
      <c r="L30" s="19">
        <v>0</v>
      </c>
      <c r="M30" s="19">
        <v>69.900000000000006</v>
      </c>
      <c r="N30" s="19">
        <f t="shared" si="36"/>
        <v>69.900000000000006</v>
      </c>
      <c r="O30" s="19">
        <v>0</v>
      </c>
      <c r="P30" s="19">
        <f t="shared" si="37"/>
        <v>69.900000000000006</v>
      </c>
      <c r="Q30" s="20">
        <f t="shared" si="38"/>
        <v>1</v>
      </c>
      <c r="R30" s="20">
        <f t="shared" si="39"/>
        <v>1</v>
      </c>
    </row>
    <row r="31" spans="1:18" s="6" customFormat="1" ht="36" customHeight="1" x14ac:dyDescent="0.25">
      <c r="A31" s="36" t="s">
        <v>70</v>
      </c>
      <c r="B31" s="40" t="s">
        <v>99</v>
      </c>
      <c r="C31" s="16" t="s">
        <v>11</v>
      </c>
      <c r="D31" s="16" t="s">
        <v>9</v>
      </c>
      <c r="E31" s="19">
        <f t="shared" si="33"/>
        <v>26.4</v>
      </c>
      <c r="F31" s="17">
        <v>0</v>
      </c>
      <c r="G31" s="64">
        <v>26.4</v>
      </c>
      <c r="H31" s="102">
        <f t="shared" si="34"/>
        <v>0</v>
      </c>
      <c r="I31" s="102">
        <v>0</v>
      </c>
      <c r="J31" s="102">
        <v>0</v>
      </c>
      <c r="K31" s="102">
        <f t="shared" si="35"/>
        <v>0</v>
      </c>
      <c r="L31" s="102">
        <v>0</v>
      </c>
      <c r="M31" s="102">
        <v>0</v>
      </c>
      <c r="N31" s="102">
        <f t="shared" si="36"/>
        <v>0</v>
      </c>
      <c r="O31" s="102">
        <v>0</v>
      </c>
      <c r="P31" s="102">
        <f t="shared" si="37"/>
        <v>0</v>
      </c>
      <c r="Q31" s="18" t="s">
        <v>126</v>
      </c>
      <c r="R31" s="18" t="s">
        <v>126</v>
      </c>
    </row>
    <row r="32" spans="1:18" s="6" customFormat="1" ht="33" x14ac:dyDescent="0.25">
      <c r="A32" s="36" t="s">
        <v>71</v>
      </c>
      <c r="B32" s="41" t="s">
        <v>100</v>
      </c>
      <c r="C32" s="16" t="s">
        <v>11</v>
      </c>
      <c r="D32" s="16" t="s">
        <v>9</v>
      </c>
      <c r="E32" s="19">
        <f t="shared" si="33"/>
        <v>190.7</v>
      </c>
      <c r="F32" s="17">
        <v>0</v>
      </c>
      <c r="G32" s="64">
        <v>190.7</v>
      </c>
      <c r="H32" s="19">
        <f t="shared" si="34"/>
        <v>190.7</v>
      </c>
      <c r="I32" s="19">
        <v>0</v>
      </c>
      <c r="J32" s="19">
        <v>190.7</v>
      </c>
      <c r="K32" s="19">
        <f t="shared" si="35"/>
        <v>190.7</v>
      </c>
      <c r="L32" s="19">
        <v>0</v>
      </c>
      <c r="M32" s="19">
        <v>190.7</v>
      </c>
      <c r="N32" s="19">
        <f t="shared" si="36"/>
        <v>190.7</v>
      </c>
      <c r="O32" s="19">
        <v>0</v>
      </c>
      <c r="P32" s="19">
        <f t="shared" si="37"/>
        <v>190.7</v>
      </c>
      <c r="Q32" s="20">
        <f t="shared" si="38"/>
        <v>1</v>
      </c>
      <c r="R32" s="20">
        <f t="shared" si="39"/>
        <v>1</v>
      </c>
    </row>
    <row r="33" spans="1:18" s="6" customFormat="1" ht="40.5" customHeight="1" x14ac:dyDescent="0.25">
      <c r="A33" s="36" t="s">
        <v>72</v>
      </c>
      <c r="B33" s="41" t="s">
        <v>101</v>
      </c>
      <c r="C33" s="16" t="s">
        <v>11</v>
      </c>
      <c r="D33" s="16" t="s">
        <v>9</v>
      </c>
      <c r="E33" s="19">
        <f t="shared" si="33"/>
        <v>211.3</v>
      </c>
      <c r="F33" s="17">
        <v>0</v>
      </c>
      <c r="G33" s="64">
        <v>211.3</v>
      </c>
      <c r="H33" s="19">
        <f t="shared" si="34"/>
        <v>201.4</v>
      </c>
      <c r="I33" s="19">
        <v>0</v>
      </c>
      <c r="J33" s="19">
        <v>201.4</v>
      </c>
      <c r="K33" s="19">
        <f t="shared" si="35"/>
        <v>201.4</v>
      </c>
      <c r="L33" s="19">
        <v>0</v>
      </c>
      <c r="M33" s="19">
        <v>201.4</v>
      </c>
      <c r="N33" s="19">
        <f t="shared" si="36"/>
        <v>201.4</v>
      </c>
      <c r="O33" s="19">
        <v>0</v>
      </c>
      <c r="P33" s="19">
        <f t="shared" si="37"/>
        <v>201.4</v>
      </c>
      <c r="Q33" s="20">
        <f t="shared" si="38"/>
        <v>1</v>
      </c>
      <c r="R33" s="20">
        <f t="shared" si="39"/>
        <v>1</v>
      </c>
    </row>
    <row r="34" spans="1:18" s="6" customFormat="1" ht="42" customHeight="1" x14ac:dyDescent="0.25">
      <c r="A34" s="36" t="s">
        <v>73</v>
      </c>
      <c r="B34" s="41" t="s">
        <v>112</v>
      </c>
      <c r="C34" s="16" t="s">
        <v>11</v>
      </c>
      <c r="D34" s="16" t="s">
        <v>9</v>
      </c>
      <c r="E34" s="19">
        <f t="shared" si="33"/>
        <v>84.4</v>
      </c>
      <c r="F34" s="17">
        <v>0</v>
      </c>
      <c r="G34" s="64">
        <v>84.4</v>
      </c>
      <c r="H34" s="102">
        <f t="shared" si="34"/>
        <v>0</v>
      </c>
      <c r="I34" s="102">
        <v>0</v>
      </c>
      <c r="J34" s="102">
        <v>0</v>
      </c>
      <c r="K34" s="102">
        <f t="shared" si="35"/>
        <v>0</v>
      </c>
      <c r="L34" s="102">
        <v>0</v>
      </c>
      <c r="M34" s="102">
        <v>0</v>
      </c>
      <c r="N34" s="102">
        <f t="shared" si="36"/>
        <v>0</v>
      </c>
      <c r="O34" s="102">
        <v>0</v>
      </c>
      <c r="P34" s="102">
        <f t="shared" si="37"/>
        <v>0</v>
      </c>
      <c r="Q34" s="18" t="s">
        <v>126</v>
      </c>
      <c r="R34" s="18" t="s">
        <v>126</v>
      </c>
    </row>
    <row r="35" spans="1:18" s="6" customFormat="1" ht="30" customHeight="1" x14ac:dyDescent="0.25">
      <c r="A35" s="36" t="s">
        <v>74</v>
      </c>
      <c r="B35" s="41" t="s">
        <v>102</v>
      </c>
      <c r="C35" s="16" t="s">
        <v>11</v>
      </c>
      <c r="D35" s="16" t="s">
        <v>9</v>
      </c>
      <c r="E35" s="19">
        <f t="shared" si="33"/>
        <v>91.7</v>
      </c>
      <c r="F35" s="17">
        <v>0</v>
      </c>
      <c r="G35" s="64">
        <v>91.7</v>
      </c>
      <c r="H35" s="19">
        <f t="shared" si="34"/>
        <v>30</v>
      </c>
      <c r="I35" s="19">
        <v>0</v>
      </c>
      <c r="J35" s="19">
        <v>30</v>
      </c>
      <c r="K35" s="19">
        <f t="shared" si="35"/>
        <v>29.1</v>
      </c>
      <c r="L35" s="19">
        <v>0</v>
      </c>
      <c r="M35" s="19">
        <v>29.1</v>
      </c>
      <c r="N35" s="19">
        <f t="shared" si="36"/>
        <v>29.1</v>
      </c>
      <c r="O35" s="19">
        <v>0</v>
      </c>
      <c r="P35" s="19">
        <f t="shared" si="37"/>
        <v>29.1</v>
      </c>
      <c r="Q35" s="20">
        <f t="shared" ref="Q35" si="40">K35/H35</f>
        <v>0.97000000000000008</v>
      </c>
      <c r="R35" s="20">
        <f t="shared" ref="R35" si="41">N35/H35</f>
        <v>0.97000000000000008</v>
      </c>
    </row>
    <row r="36" spans="1:18" s="6" customFormat="1" ht="42" customHeight="1" x14ac:dyDescent="0.25">
      <c r="A36" s="36" t="s">
        <v>75</v>
      </c>
      <c r="B36" s="41" t="s">
        <v>110</v>
      </c>
      <c r="C36" s="16" t="s">
        <v>11</v>
      </c>
      <c r="D36" s="16" t="s">
        <v>9</v>
      </c>
      <c r="E36" s="19">
        <f t="shared" si="33"/>
        <v>39.6</v>
      </c>
      <c r="F36" s="17">
        <v>0</v>
      </c>
      <c r="G36" s="64">
        <v>39.6</v>
      </c>
      <c r="H36" s="102">
        <f t="shared" si="34"/>
        <v>0</v>
      </c>
      <c r="I36" s="102">
        <v>0</v>
      </c>
      <c r="J36" s="102">
        <v>0</v>
      </c>
      <c r="K36" s="102">
        <f t="shared" si="35"/>
        <v>0</v>
      </c>
      <c r="L36" s="102">
        <v>0</v>
      </c>
      <c r="M36" s="102">
        <v>0</v>
      </c>
      <c r="N36" s="102">
        <f t="shared" si="36"/>
        <v>0</v>
      </c>
      <c r="O36" s="102">
        <v>0</v>
      </c>
      <c r="P36" s="102">
        <f t="shared" si="37"/>
        <v>0</v>
      </c>
      <c r="Q36" s="18" t="s">
        <v>126</v>
      </c>
      <c r="R36" s="18" t="s">
        <v>126</v>
      </c>
    </row>
    <row r="37" spans="1:18" s="6" customFormat="1" ht="30" customHeight="1" x14ac:dyDescent="0.25">
      <c r="A37" s="36" t="s">
        <v>76</v>
      </c>
      <c r="B37" s="40" t="s">
        <v>113</v>
      </c>
      <c r="C37" s="16" t="s">
        <v>11</v>
      </c>
      <c r="D37" s="16" t="s">
        <v>9</v>
      </c>
      <c r="E37" s="19">
        <f t="shared" si="33"/>
        <v>560.4</v>
      </c>
      <c r="F37" s="17">
        <v>0</v>
      </c>
      <c r="G37" s="64">
        <v>560.4</v>
      </c>
      <c r="H37" s="19">
        <f t="shared" si="34"/>
        <v>538.9</v>
      </c>
      <c r="I37" s="19">
        <v>0</v>
      </c>
      <c r="J37" s="19">
        <v>538.9</v>
      </c>
      <c r="K37" s="19">
        <f t="shared" si="35"/>
        <v>538.9</v>
      </c>
      <c r="L37" s="19">
        <v>0</v>
      </c>
      <c r="M37" s="19">
        <v>538.9</v>
      </c>
      <c r="N37" s="19">
        <f t="shared" si="36"/>
        <v>538.9</v>
      </c>
      <c r="O37" s="19">
        <v>0</v>
      </c>
      <c r="P37" s="19">
        <f t="shared" si="37"/>
        <v>538.9</v>
      </c>
      <c r="Q37" s="20">
        <f t="shared" si="38"/>
        <v>1</v>
      </c>
      <c r="R37" s="20">
        <f t="shared" si="39"/>
        <v>1</v>
      </c>
    </row>
    <row r="38" spans="1:18" s="6" customFormat="1" ht="28.5" customHeight="1" x14ac:dyDescent="0.25">
      <c r="A38" s="36" t="s">
        <v>77</v>
      </c>
      <c r="B38" s="41" t="s">
        <v>106</v>
      </c>
      <c r="C38" s="16" t="s">
        <v>11</v>
      </c>
      <c r="D38" s="16" t="s">
        <v>9</v>
      </c>
      <c r="E38" s="19">
        <f t="shared" si="33"/>
        <v>132</v>
      </c>
      <c r="F38" s="17">
        <v>0</v>
      </c>
      <c r="G38" s="64">
        <v>132</v>
      </c>
      <c r="H38" s="19">
        <f t="shared" si="34"/>
        <v>132</v>
      </c>
      <c r="I38" s="19">
        <v>0</v>
      </c>
      <c r="J38" s="19">
        <v>132</v>
      </c>
      <c r="K38" s="19">
        <f t="shared" si="35"/>
        <v>132</v>
      </c>
      <c r="L38" s="19">
        <v>0</v>
      </c>
      <c r="M38" s="19">
        <v>132</v>
      </c>
      <c r="N38" s="19">
        <f t="shared" si="36"/>
        <v>132</v>
      </c>
      <c r="O38" s="19">
        <v>0</v>
      </c>
      <c r="P38" s="19">
        <f t="shared" si="37"/>
        <v>132</v>
      </c>
      <c r="Q38" s="20">
        <f t="shared" si="38"/>
        <v>1</v>
      </c>
      <c r="R38" s="20">
        <f t="shared" si="39"/>
        <v>1</v>
      </c>
    </row>
    <row r="39" spans="1:18" s="6" customFormat="1" ht="51.75" customHeight="1" x14ac:dyDescent="0.25">
      <c r="A39" s="33" t="s">
        <v>30</v>
      </c>
      <c r="B39" s="77" t="s">
        <v>58</v>
      </c>
      <c r="C39" s="77"/>
      <c r="D39" s="77"/>
      <c r="E39" s="25">
        <f t="shared" ref="E39:P39" si="42">E40+E53</f>
        <v>48471.400000000009</v>
      </c>
      <c r="F39" s="25">
        <f t="shared" si="42"/>
        <v>0</v>
      </c>
      <c r="G39" s="66">
        <f t="shared" si="42"/>
        <v>48471.400000000009</v>
      </c>
      <c r="H39" s="25">
        <f t="shared" si="42"/>
        <v>14278.5</v>
      </c>
      <c r="I39" s="25">
        <f t="shared" si="42"/>
        <v>0</v>
      </c>
      <c r="J39" s="25">
        <f t="shared" si="42"/>
        <v>14278.5</v>
      </c>
      <c r="K39" s="25">
        <f t="shared" si="42"/>
        <v>14091.400000000001</v>
      </c>
      <c r="L39" s="25">
        <f t="shared" si="42"/>
        <v>0</v>
      </c>
      <c r="M39" s="25">
        <f t="shared" si="42"/>
        <v>14091.400000000001</v>
      </c>
      <c r="N39" s="25">
        <f t="shared" si="42"/>
        <v>14091.400000000001</v>
      </c>
      <c r="O39" s="25">
        <f t="shared" si="42"/>
        <v>0</v>
      </c>
      <c r="P39" s="25">
        <f t="shared" si="42"/>
        <v>14091.400000000001</v>
      </c>
      <c r="Q39" s="22">
        <f>K39/H39</f>
        <v>0.98689638267325008</v>
      </c>
      <c r="R39" s="22">
        <f>N39/H39</f>
        <v>0.98689638267325008</v>
      </c>
    </row>
    <row r="40" spans="1:18" s="6" customFormat="1" ht="40.5" customHeight="1" x14ac:dyDescent="0.25">
      <c r="A40" s="33" t="s">
        <v>39</v>
      </c>
      <c r="B40" s="83" t="s">
        <v>59</v>
      </c>
      <c r="C40" s="83"/>
      <c r="D40" s="83"/>
      <c r="E40" s="21">
        <f>SUM(E41:E52)</f>
        <v>19876.000000000004</v>
      </c>
      <c r="F40" s="21">
        <f t="shared" ref="F40:P40" si="43">SUM(F41:F52)</f>
        <v>0</v>
      </c>
      <c r="G40" s="67">
        <f t="shared" si="43"/>
        <v>19876.000000000004</v>
      </c>
      <c r="H40" s="21">
        <f t="shared" si="43"/>
        <v>7275.5999999999995</v>
      </c>
      <c r="I40" s="21">
        <f t="shared" si="43"/>
        <v>0</v>
      </c>
      <c r="J40" s="21">
        <f t="shared" si="43"/>
        <v>7275.5999999999995</v>
      </c>
      <c r="K40" s="21">
        <f t="shared" si="43"/>
        <v>7088.6</v>
      </c>
      <c r="L40" s="21">
        <f t="shared" si="43"/>
        <v>0</v>
      </c>
      <c r="M40" s="21">
        <f t="shared" si="43"/>
        <v>7088.6</v>
      </c>
      <c r="N40" s="21">
        <f t="shared" si="43"/>
        <v>7088.6</v>
      </c>
      <c r="O40" s="21">
        <f t="shared" si="43"/>
        <v>0</v>
      </c>
      <c r="P40" s="21">
        <f t="shared" si="43"/>
        <v>7088.6</v>
      </c>
      <c r="Q40" s="22">
        <f>K40/H40</f>
        <v>0.97429765242729138</v>
      </c>
      <c r="R40" s="22">
        <f>N40/H40</f>
        <v>0.97429765242729138</v>
      </c>
    </row>
    <row r="41" spans="1:18" s="6" customFormat="1" ht="40.5" customHeight="1" x14ac:dyDescent="0.25">
      <c r="A41" s="50" t="s">
        <v>53</v>
      </c>
      <c r="B41" s="42" t="s">
        <v>95</v>
      </c>
      <c r="C41" s="45" t="s">
        <v>11</v>
      </c>
      <c r="D41" s="45" t="s">
        <v>9</v>
      </c>
      <c r="E41" s="19">
        <f>F41+G41</f>
        <v>1085.5999999999999</v>
      </c>
      <c r="F41" s="17">
        <v>0</v>
      </c>
      <c r="G41" s="64">
        <v>1085.5999999999999</v>
      </c>
      <c r="H41" s="102">
        <f>I41+J41</f>
        <v>0</v>
      </c>
      <c r="I41" s="102">
        <v>0</v>
      </c>
      <c r="J41" s="102">
        <v>0</v>
      </c>
      <c r="K41" s="102">
        <f>L41+M41</f>
        <v>0</v>
      </c>
      <c r="L41" s="102">
        <v>0</v>
      </c>
      <c r="M41" s="102">
        <v>0</v>
      </c>
      <c r="N41" s="102">
        <f>O41+P41</f>
        <v>0</v>
      </c>
      <c r="O41" s="102">
        <v>0</v>
      </c>
      <c r="P41" s="102">
        <f>M41</f>
        <v>0</v>
      </c>
      <c r="Q41" s="18" t="s">
        <v>126</v>
      </c>
      <c r="R41" s="18" t="s">
        <v>126</v>
      </c>
    </row>
    <row r="42" spans="1:18" s="6" customFormat="1" ht="40.5" customHeight="1" x14ac:dyDescent="0.25">
      <c r="A42" s="50" t="s">
        <v>78</v>
      </c>
      <c r="B42" s="41" t="s">
        <v>99</v>
      </c>
      <c r="C42" s="45" t="s">
        <v>11</v>
      </c>
      <c r="D42" s="45" t="s">
        <v>9</v>
      </c>
      <c r="E42" s="19">
        <f t="shared" ref="E42:E52" si="44">F42+G42</f>
        <v>874.8</v>
      </c>
      <c r="F42" s="17">
        <v>0</v>
      </c>
      <c r="G42" s="64">
        <v>874.8</v>
      </c>
      <c r="H42" s="102">
        <f t="shared" ref="H42:H51" si="45">I42+J42</f>
        <v>0</v>
      </c>
      <c r="I42" s="102">
        <v>0</v>
      </c>
      <c r="J42" s="102">
        <v>0</v>
      </c>
      <c r="K42" s="102">
        <f t="shared" ref="K42:K51" si="46">L42+M42</f>
        <v>0</v>
      </c>
      <c r="L42" s="102">
        <v>0</v>
      </c>
      <c r="M42" s="102">
        <v>0</v>
      </c>
      <c r="N42" s="102">
        <f t="shared" ref="N42:N52" si="47">O42+P42</f>
        <v>0</v>
      </c>
      <c r="O42" s="102">
        <v>0</v>
      </c>
      <c r="P42" s="102">
        <f t="shared" ref="P42:P50" si="48">M42</f>
        <v>0</v>
      </c>
      <c r="Q42" s="18" t="s">
        <v>126</v>
      </c>
      <c r="R42" s="18" t="s">
        <v>126</v>
      </c>
    </row>
    <row r="43" spans="1:18" s="6" customFormat="1" ht="40.5" customHeight="1" x14ac:dyDescent="0.25">
      <c r="A43" s="50" t="s">
        <v>79</v>
      </c>
      <c r="B43" s="41" t="s">
        <v>101</v>
      </c>
      <c r="C43" s="45" t="s">
        <v>11</v>
      </c>
      <c r="D43" s="45" t="s">
        <v>9</v>
      </c>
      <c r="E43" s="19">
        <f t="shared" si="44"/>
        <v>2771.3</v>
      </c>
      <c r="F43" s="17">
        <v>0</v>
      </c>
      <c r="G43" s="64">
        <v>2771.3</v>
      </c>
      <c r="H43" s="19">
        <f t="shared" si="45"/>
        <v>13.3</v>
      </c>
      <c r="I43" s="19">
        <v>0</v>
      </c>
      <c r="J43" s="19">
        <v>13.3</v>
      </c>
      <c r="K43" s="19">
        <f t="shared" si="46"/>
        <v>13.3</v>
      </c>
      <c r="L43" s="19">
        <v>0</v>
      </c>
      <c r="M43" s="19">
        <v>13.3</v>
      </c>
      <c r="N43" s="19">
        <f t="shared" si="47"/>
        <v>13.3</v>
      </c>
      <c r="O43" s="19">
        <v>0</v>
      </c>
      <c r="P43" s="19">
        <f t="shared" si="48"/>
        <v>13.3</v>
      </c>
      <c r="Q43" s="18">
        <f t="shared" ref="Q43:Q44" si="49">K43/H43</f>
        <v>1</v>
      </c>
      <c r="R43" s="18">
        <f t="shared" ref="R43:R44" si="50">N43/H43</f>
        <v>1</v>
      </c>
    </row>
    <row r="44" spans="1:18" s="6" customFormat="1" ht="40.5" customHeight="1" x14ac:dyDescent="0.25">
      <c r="A44" s="50" t="s">
        <v>80</v>
      </c>
      <c r="B44" s="43" t="s">
        <v>114</v>
      </c>
      <c r="C44" s="45" t="s">
        <v>11</v>
      </c>
      <c r="D44" s="45" t="s">
        <v>9</v>
      </c>
      <c r="E44" s="19">
        <f t="shared" si="44"/>
        <v>5214.7</v>
      </c>
      <c r="F44" s="17">
        <v>0</v>
      </c>
      <c r="G44" s="65">
        <v>5214.7</v>
      </c>
      <c r="H44" s="19">
        <f t="shared" si="45"/>
        <v>524.6</v>
      </c>
      <c r="I44" s="19">
        <v>0</v>
      </c>
      <c r="J44" s="19">
        <v>524.6</v>
      </c>
      <c r="K44" s="19">
        <f t="shared" si="46"/>
        <v>524.6</v>
      </c>
      <c r="L44" s="19">
        <v>0</v>
      </c>
      <c r="M44" s="19">
        <v>524.6</v>
      </c>
      <c r="N44" s="19">
        <f t="shared" si="47"/>
        <v>524.6</v>
      </c>
      <c r="O44" s="19">
        <v>0</v>
      </c>
      <c r="P44" s="19">
        <f t="shared" si="48"/>
        <v>524.6</v>
      </c>
      <c r="Q44" s="18">
        <f t="shared" si="49"/>
        <v>1</v>
      </c>
      <c r="R44" s="18">
        <f t="shared" si="50"/>
        <v>1</v>
      </c>
    </row>
    <row r="45" spans="1:18" s="6" customFormat="1" ht="40.5" customHeight="1" x14ac:dyDescent="0.25">
      <c r="A45" s="50" t="s">
        <v>81</v>
      </c>
      <c r="B45" s="41" t="s">
        <v>112</v>
      </c>
      <c r="C45" s="45" t="s">
        <v>11</v>
      </c>
      <c r="D45" s="45" t="s">
        <v>9</v>
      </c>
      <c r="E45" s="19">
        <f t="shared" si="44"/>
        <v>1634.7</v>
      </c>
      <c r="F45" s="17">
        <v>0</v>
      </c>
      <c r="G45" s="64">
        <v>1634.7</v>
      </c>
      <c r="H45" s="19">
        <f t="shared" si="45"/>
        <v>1627.5</v>
      </c>
      <c r="I45" s="19">
        <v>0</v>
      </c>
      <c r="J45" s="19">
        <v>1627.5</v>
      </c>
      <c r="K45" s="19">
        <f t="shared" si="46"/>
        <v>1627.5</v>
      </c>
      <c r="L45" s="19">
        <v>0</v>
      </c>
      <c r="M45" s="19">
        <v>1627.5</v>
      </c>
      <c r="N45" s="19">
        <f t="shared" si="47"/>
        <v>1627.5</v>
      </c>
      <c r="O45" s="19">
        <v>0</v>
      </c>
      <c r="P45" s="19">
        <f t="shared" si="48"/>
        <v>1627.5</v>
      </c>
      <c r="Q45" s="18">
        <f t="shared" ref="Q45" si="51">K45/H45</f>
        <v>1</v>
      </c>
      <c r="R45" s="18">
        <f t="shared" ref="R45" si="52">N45/H45</f>
        <v>1</v>
      </c>
    </row>
    <row r="46" spans="1:18" s="6" customFormat="1" ht="40.5" customHeight="1" x14ac:dyDescent="0.25">
      <c r="A46" s="50" t="s">
        <v>82</v>
      </c>
      <c r="B46" s="41" t="s">
        <v>102</v>
      </c>
      <c r="C46" s="45" t="s">
        <v>11</v>
      </c>
      <c r="D46" s="45" t="s">
        <v>9</v>
      </c>
      <c r="E46" s="19">
        <f t="shared" si="44"/>
        <v>740.2</v>
      </c>
      <c r="F46" s="17">
        <v>0</v>
      </c>
      <c r="G46" s="64">
        <v>740.2</v>
      </c>
      <c r="H46" s="102">
        <f t="shared" si="45"/>
        <v>0</v>
      </c>
      <c r="I46" s="102">
        <v>0</v>
      </c>
      <c r="J46" s="102">
        <v>0</v>
      </c>
      <c r="K46" s="102">
        <f t="shared" si="46"/>
        <v>0</v>
      </c>
      <c r="L46" s="102">
        <v>0</v>
      </c>
      <c r="M46" s="102">
        <v>0</v>
      </c>
      <c r="N46" s="102">
        <f t="shared" si="47"/>
        <v>0</v>
      </c>
      <c r="O46" s="102">
        <v>0</v>
      </c>
      <c r="P46" s="102">
        <f t="shared" si="48"/>
        <v>0</v>
      </c>
      <c r="Q46" s="18" t="s">
        <v>126</v>
      </c>
      <c r="R46" s="18" t="s">
        <v>126</v>
      </c>
    </row>
    <row r="47" spans="1:18" s="6" customFormat="1" ht="40.5" customHeight="1" x14ac:dyDescent="0.25">
      <c r="A47" s="50" t="s">
        <v>83</v>
      </c>
      <c r="B47" s="41" t="s">
        <v>110</v>
      </c>
      <c r="C47" s="45" t="s">
        <v>11</v>
      </c>
      <c r="D47" s="45" t="s">
        <v>9</v>
      </c>
      <c r="E47" s="19">
        <f t="shared" si="44"/>
        <v>1400.9</v>
      </c>
      <c r="F47" s="17">
        <v>0</v>
      </c>
      <c r="G47" s="64">
        <v>1400.9</v>
      </c>
      <c r="H47" s="19">
        <f t="shared" si="45"/>
        <v>1400.9</v>
      </c>
      <c r="I47" s="19">
        <v>0</v>
      </c>
      <c r="J47" s="19">
        <v>1400.9</v>
      </c>
      <c r="K47" s="19">
        <f t="shared" si="46"/>
        <v>1400.9</v>
      </c>
      <c r="L47" s="19">
        <v>0</v>
      </c>
      <c r="M47" s="19">
        <v>1400.9</v>
      </c>
      <c r="N47" s="19">
        <f t="shared" si="47"/>
        <v>1400.9</v>
      </c>
      <c r="O47" s="19">
        <v>0</v>
      </c>
      <c r="P47" s="19">
        <f t="shared" si="48"/>
        <v>1400.9</v>
      </c>
      <c r="Q47" s="18">
        <f t="shared" ref="Q47" si="53">K47/H47</f>
        <v>1</v>
      </c>
      <c r="R47" s="18">
        <f t="shared" ref="R47" si="54">N47/H47</f>
        <v>1</v>
      </c>
    </row>
    <row r="48" spans="1:18" s="6" customFormat="1" ht="40.5" customHeight="1" x14ac:dyDescent="0.25">
      <c r="A48" s="50" t="s">
        <v>84</v>
      </c>
      <c r="B48" s="41" t="s">
        <v>103</v>
      </c>
      <c r="C48" s="45" t="s">
        <v>11</v>
      </c>
      <c r="D48" s="45" t="s">
        <v>9</v>
      </c>
      <c r="E48" s="19">
        <f t="shared" si="44"/>
        <v>1790.7</v>
      </c>
      <c r="F48" s="17">
        <v>0</v>
      </c>
      <c r="G48" s="64">
        <v>1790.7</v>
      </c>
      <c r="H48" s="19">
        <f t="shared" si="45"/>
        <v>1790.7</v>
      </c>
      <c r="I48" s="19">
        <v>0</v>
      </c>
      <c r="J48" s="19">
        <v>1790.7</v>
      </c>
      <c r="K48" s="19">
        <f t="shared" si="46"/>
        <v>1733.3</v>
      </c>
      <c r="L48" s="19">
        <v>0</v>
      </c>
      <c r="M48" s="19">
        <v>1733.3</v>
      </c>
      <c r="N48" s="19">
        <f t="shared" si="47"/>
        <v>1733.3</v>
      </c>
      <c r="O48" s="19">
        <v>0</v>
      </c>
      <c r="P48" s="19">
        <f t="shared" si="48"/>
        <v>1733.3</v>
      </c>
      <c r="Q48" s="18">
        <f t="shared" ref="Q48" si="55">K48/H48</f>
        <v>0.96794549617468029</v>
      </c>
      <c r="R48" s="18">
        <f t="shared" ref="R48" si="56">N48/H48</f>
        <v>0.96794549617468029</v>
      </c>
    </row>
    <row r="49" spans="1:18" s="6" customFormat="1" ht="40.5" customHeight="1" x14ac:dyDescent="0.25">
      <c r="A49" s="50" t="s">
        <v>85</v>
      </c>
      <c r="B49" s="41" t="s">
        <v>104</v>
      </c>
      <c r="C49" s="45" t="s">
        <v>11</v>
      </c>
      <c r="D49" s="45" t="s">
        <v>9</v>
      </c>
      <c r="E49" s="19">
        <f t="shared" si="44"/>
        <v>838.9</v>
      </c>
      <c r="F49" s="17">
        <v>0</v>
      </c>
      <c r="G49" s="64">
        <v>838.9</v>
      </c>
      <c r="H49" s="19">
        <f t="shared" si="45"/>
        <v>462.9</v>
      </c>
      <c r="I49" s="19">
        <v>0</v>
      </c>
      <c r="J49" s="19">
        <v>462.9</v>
      </c>
      <c r="K49" s="19">
        <f t="shared" si="46"/>
        <v>462.8</v>
      </c>
      <c r="L49" s="19">
        <v>0</v>
      </c>
      <c r="M49" s="19">
        <v>462.8</v>
      </c>
      <c r="N49" s="19">
        <f t="shared" si="47"/>
        <v>462.8</v>
      </c>
      <c r="O49" s="19">
        <v>0</v>
      </c>
      <c r="P49" s="19">
        <f t="shared" si="48"/>
        <v>462.8</v>
      </c>
      <c r="Q49" s="18">
        <f t="shared" ref="Q49" si="57">K49/H49</f>
        <v>0.99978397062000435</v>
      </c>
      <c r="R49" s="18">
        <f t="shared" ref="R49" si="58">N49/H49</f>
        <v>0.99978397062000435</v>
      </c>
    </row>
    <row r="50" spans="1:18" s="6" customFormat="1" ht="40.5" customHeight="1" x14ac:dyDescent="0.25">
      <c r="A50" s="50" t="s">
        <v>86</v>
      </c>
      <c r="B50" s="41" t="s">
        <v>105</v>
      </c>
      <c r="C50" s="45" t="s">
        <v>11</v>
      </c>
      <c r="D50" s="45" t="s">
        <v>9</v>
      </c>
      <c r="E50" s="19">
        <f t="shared" si="44"/>
        <v>726.5</v>
      </c>
      <c r="F50" s="17">
        <v>0</v>
      </c>
      <c r="G50" s="64">
        <v>726.5</v>
      </c>
      <c r="H50" s="19">
        <f t="shared" si="45"/>
        <v>726.5</v>
      </c>
      <c r="I50" s="19">
        <v>0</v>
      </c>
      <c r="J50" s="19">
        <v>726.5</v>
      </c>
      <c r="K50" s="19">
        <f t="shared" si="46"/>
        <v>726.5</v>
      </c>
      <c r="L50" s="19">
        <v>0</v>
      </c>
      <c r="M50" s="19">
        <v>726.5</v>
      </c>
      <c r="N50" s="19">
        <f t="shared" si="47"/>
        <v>726.5</v>
      </c>
      <c r="O50" s="19">
        <v>0</v>
      </c>
      <c r="P50" s="19">
        <f t="shared" si="48"/>
        <v>726.5</v>
      </c>
      <c r="Q50" s="18">
        <f t="shared" ref="Q50:Q51" si="59">K50/H50</f>
        <v>1</v>
      </c>
      <c r="R50" s="18">
        <f t="shared" ref="R50:R51" si="60">N50/H50</f>
        <v>1</v>
      </c>
    </row>
    <row r="51" spans="1:18" s="6" customFormat="1" ht="40.5" customHeight="1" x14ac:dyDescent="0.25">
      <c r="A51" s="50" t="s">
        <v>87</v>
      </c>
      <c r="B51" s="41" t="s">
        <v>107</v>
      </c>
      <c r="C51" s="45" t="s">
        <v>11</v>
      </c>
      <c r="D51" s="45" t="s">
        <v>9</v>
      </c>
      <c r="E51" s="19">
        <f t="shared" si="44"/>
        <v>729.2</v>
      </c>
      <c r="F51" s="17">
        <v>0</v>
      </c>
      <c r="G51" s="64">
        <v>729.2</v>
      </c>
      <c r="H51" s="19">
        <f t="shared" si="45"/>
        <v>729.2</v>
      </c>
      <c r="I51" s="19">
        <v>0</v>
      </c>
      <c r="J51" s="19">
        <v>729.2</v>
      </c>
      <c r="K51" s="19">
        <f t="shared" si="46"/>
        <v>599.70000000000005</v>
      </c>
      <c r="L51" s="19">
        <v>0</v>
      </c>
      <c r="M51" s="19">
        <v>599.70000000000005</v>
      </c>
      <c r="N51" s="19">
        <f>O51+P51</f>
        <v>599.70000000000005</v>
      </c>
      <c r="O51" s="19">
        <v>0</v>
      </c>
      <c r="P51" s="19">
        <f>M51</f>
        <v>599.70000000000005</v>
      </c>
      <c r="Q51" s="18">
        <f t="shared" si="59"/>
        <v>0.82240811848601203</v>
      </c>
      <c r="R51" s="18">
        <f t="shared" si="60"/>
        <v>0.82240811848601203</v>
      </c>
    </row>
    <row r="52" spans="1:18" s="6" customFormat="1" ht="40.5" customHeight="1" x14ac:dyDescent="0.25">
      <c r="A52" s="50" t="s">
        <v>122</v>
      </c>
      <c r="B52" s="41" t="s">
        <v>123</v>
      </c>
      <c r="C52" s="45" t="s">
        <v>11</v>
      </c>
      <c r="D52" s="45" t="s">
        <v>11</v>
      </c>
      <c r="E52" s="19">
        <f t="shared" si="44"/>
        <v>2068.5</v>
      </c>
      <c r="F52" s="17"/>
      <c r="G52" s="68">
        <v>2068.5</v>
      </c>
      <c r="H52" s="102">
        <f t="shared" ref="H52" si="61">I52+J52</f>
        <v>0</v>
      </c>
      <c r="I52" s="102">
        <v>0</v>
      </c>
      <c r="J52" s="102">
        <v>0</v>
      </c>
      <c r="K52" s="102">
        <f t="shared" ref="K52" si="62">L52+M52</f>
        <v>0</v>
      </c>
      <c r="L52" s="102">
        <v>0</v>
      </c>
      <c r="M52" s="102">
        <v>0</v>
      </c>
      <c r="N52" s="102">
        <f t="shared" si="47"/>
        <v>0</v>
      </c>
      <c r="O52" s="102">
        <v>0</v>
      </c>
      <c r="P52" s="102">
        <f t="shared" ref="P52" si="63">M52</f>
        <v>0</v>
      </c>
      <c r="Q52" s="18" t="s">
        <v>126</v>
      </c>
      <c r="R52" s="18" t="s">
        <v>126</v>
      </c>
    </row>
    <row r="53" spans="1:18" s="6" customFormat="1" ht="31.5" customHeight="1" x14ac:dyDescent="0.25">
      <c r="A53" s="33" t="s">
        <v>54</v>
      </c>
      <c r="B53" s="82" t="s">
        <v>60</v>
      </c>
      <c r="C53" s="82"/>
      <c r="D53" s="82"/>
      <c r="E53" s="21">
        <f>SUM(E54:E58)</f>
        <v>28595.4</v>
      </c>
      <c r="F53" s="21">
        <f t="shared" ref="F53:P53" si="64">SUM(F54:F58)</f>
        <v>0</v>
      </c>
      <c r="G53" s="67">
        <f t="shared" si="64"/>
        <v>28595.4</v>
      </c>
      <c r="H53" s="21">
        <f t="shared" si="64"/>
        <v>7002.9</v>
      </c>
      <c r="I53" s="21">
        <f t="shared" si="64"/>
        <v>0</v>
      </c>
      <c r="J53" s="21">
        <f t="shared" si="64"/>
        <v>7002.9</v>
      </c>
      <c r="K53" s="21">
        <f t="shared" si="64"/>
        <v>7002.8</v>
      </c>
      <c r="L53" s="21">
        <f t="shared" si="64"/>
        <v>0</v>
      </c>
      <c r="M53" s="21">
        <f t="shared" si="64"/>
        <v>7002.8</v>
      </c>
      <c r="N53" s="21">
        <f t="shared" si="64"/>
        <v>7002.8</v>
      </c>
      <c r="O53" s="21">
        <f t="shared" si="64"/>
        <v>0</v>
      </c>
      <c r="P53" s="21">
        <f t="shared" si="64"/>
        <v>7002.8</v>
      </c>
      <c r="Q53" s="26">
        <f>K53/H53</f>
        <v>0.99998572020163079</v>
      </c>
      <c r="R53" s="26">
        <f>N53/H53</f>
        <v>0.99998572020163079</v>
      </c>
    </row>
    <row r="54" spans="1:18" s="6" customFormat="1" ht="63" x14ac:dyDescent="0.25">
      <c r="A54" s="33" t="s">
        <v>55</v>
      </c>
      <c r="B54" s="44" t="s">
        <v>132</v>
      </c>
      <c r="C54" s="45" t="s">
        <v>11</v>
      </c>
      <c r="D54" s="45" t="s">
        <v>9</v>
      </c>
      <c r="E54" s="19">
        <f>F54+G54</f>
        <v>4510</v>
      </c>
      <c r="F54" s="17">
        <v>0</v>
      </c>
      <c r="G54" s="69">
        <v>4510</v>
      </c>
      <c r="H54" s="102">
        <f>J54</f>
        <v>0</v>
      </c>
      <c r="I54" s="103">
        <v>0</v>
      </c>
      <c r="J54" s="104">
        <v>0</v>
      </c>
      <c r="K54" s="103">
        <v>0</v>
      </c>
      <c r="L54" s="103">
        <v>0</v>
      </c>
      <c r="M54" s="103">
        <v>0</v>
      </c>
      <c r="N54" s="103">
        <f>O54+P54</f>
        <v>0</v>
      </c>
      <c r="O54" s="103">
        <v>0</v>
      </c>
      <c r="P54" s="103">
        <f>M54</f>
        <v>0</v>
      </c>
      <c r="Q54" s="18" t="s">
        <v>126</v>
      </c>
      <c r="R54" s="18" t="s">
        <v>126</v>
      </c>
    </row>
    <row r="55" spans="1:18" s="6" customFormat="1" ht="78.75" x14ac:dyDescent="0.25">
      <c r="A55" s="33" t="s">
        <v>115</v>
      </c>
      <c r="B55" s="44" t="s">
        <v>133</v>
      </c>
      <c r="C55" s="45" t="s">
        <v>11</v>
      </c>
      <c r="D55" s="45" t="s">
        <v>9</v>
      </c>
      <c r="E55" s="19">
        <f>F55+G55</f>
        <v>4718.3999999999996</v>
      </c>
      <c r="F55" s="17">
        <v>0</v>
      </c>
      <c r="G55" s="69">
        <v>4718.3999999999996</v>
      </c>
      <c r="H55" s="102">
        <f>J55</f>
        <v>0</v>
      </c>
      <c r="I55" s="103">
        <v>0</v>
      </c>
      <c r="J55" s="104">
        <v>0</v>
      </c>
      <c r="K55" s="103">
        <v>0</v>
      </c>
      <c r="L55" s="103">
        <v>0</v>
      </c>
      <c r="M55" s="103">
        <v>0</v>
      </c>
      <c r="N55" s="103">
        <f t="shared" ref="N55:N58" si="65">O55+P55</f>
        <v>0</v>
      </c>
      <c r="O55" s="103">
        <v>0</v>
      </c>
      <c r="P55" s="103">
        <f t="shared" ref="P55:P58" si="66">M55</f>
        <v>0</v>
      </c>
      <c r="Q55" s="18" t="s">
        <v>126</v>
      </c>
      <c r="R55" s="18" t="s">
        <v>126</v>
      </c>
    </row>
    <row r="56" spans="1:18" s="6" customFormat="1" ht="63" x14ac:dyDescent="0.25">
      <c r="A56" s="33" t="s">
        <v>116</v>
      </c>
      <c r="B56" s="44" t="s">
        <v>134</v>
      </c>
      <c r="C56" s="45" t="s">
        <v>11</v>
      </c>
      <c r="D56" s="45" t="s">
        <v>9</v>
      </c>
      <c r="E56" s="19">
        <f>F56+G56</f>
        <v>2329.9</v>
      </c>
      <c r="F56" s="17">
        <v>0</v>
      </c>
      <c r="G56" s="69">
        <v>2329.9</v>
      </c>
      <c r="H56" s="102">
        <f>J56</f>
        <v>0</v>
      </c>
      <c r="I56" s="103">
        <v>0</v>
      </c>
      <c r="J56" s="104">
        <v>0</v>
      </c>
      <c r="K56" s="103">
        <v>0</v>
      </c>
      <c r="L56" s="103">
        <v>0</v>
      </c>
      <c r="M56" s="103">
        <v>0</v>
      </c>
      <c r="N56" s="103">
        <f t="shared" si="65"/>
        <v>0</v>
      </c>
      <c r="O56" s="103">
        <v>0</v>
      </c>
      <c r="P56" s="103">
        <f t="shared" si="66"/>
        <v>0</v>
      </c>
      <c r="Q56" s="18" t="s">
        <v>126</v>
      </c>
      <c r="R56" s="18" t="s">
        <v>126</v>
      </c>
    </row>
    <row r="57" spans="1:18" s="6" customFormat="1" ht="47.25" x14ac:dyDescent="0.25">
      <c r="A57" s="33" t="s">
        <v>137</v>
      </c>
      <c r="B57" s="44" t="s">
        <v>135</v>
      </c>
      <c r="C57" s="45" t="s">
        <v>11</v>
      </c>
      <c r="D57" s="45" t="s">
        <v>9</v>
      </c>
      <c r="E57" s="19">
        <f>F57+G57</f>
        <v>9999.1</v>
      </c>
      <c r="F57" s="17">
        <v>0</v>
      </c>
      <c r="G57" s="69">
        <v>9999.1</v>
      </c>
      <c r="H57" s="102">
        <f>J57</f>
        <v>0</v>
      </c>
      <c r="I57" s="103">
        <v>0</v>
      </c>
      <c r="J57" s="104">
        <v>0</v>
      </c>
      <c r="K57" s="103">
        <v>0</v>
      </c>
      <c r="L57" s="103">
        <v>0</v>
      </c>
      <c r="M57" s="103">
        <v>0</v>
      </c>
      <c r="N57" s="103">
        <f t="shared" si="65"/>
        <v>0</v>
      </c>
      <c r="O57" s="103">
        <v>0</v>
      </c>
      <c r="P57" s="103">
        <f t="shared" si="66"/>
        <v>0</v>
      </c>
      <c r="Q57" s="18" t="s">
        <v>126</v>
      </c>
      <c r="R57" s="18" t="s">
        <v>126</v>
      </c>
    </row>
    <row r="58" spans="1:18" s="6" customFormat="1" ht="47.25" x14ac:dyDescent="0.25">
      <c r="A58" s="33" t="s">
        <v>138</v>
      </c>
      <c r="B58" s="44" t="s">
        <v>136</v>
      </c>
      <c r="C58" s="45" t="s">
        <v>11</v>
      </c>
      <c r="D58" s="45" t="s">
        <v>9</v>
      </c>
      <c r="E58" s="19">
        <f>F58+G58</f>
        <v>7038</v>
      </c>
      <c r="F58" s="17">
        <v>0</v>
      </c>
      <c r="G58" s="69">
        <v>7038</v>
      </c>
      <c r="H58" s="19">
        <f>J58</f>
        <v>7002.9</v>
      </c>
      <c r="I58" s="17">
        <v>0</v>
      </c>
      <c r="J58" s="28">
        <v>7002.9</v>
      </c>
      <c r="K58" s="17">
        <f>M58</f>
        <v>7002.8</v>
      </c>
      <c r="L58" s="17">
        <v>0</v>
      </c>
      <c r="M58" s="17">
        <v>7002.8</v>
      </c>
      <c r="N58" s="17">
        <f t="shared" si="65"/>
        <v>7002.8</v>
      </c>
      <c r="O58" s="17">
        <v>0</v>
      </c>
      <c r="P58" s="17">
        <f t="shared" si="66"/>
        <v>7002.8</v>
      </c>
      <c r="Q58" s="18">
        <f t="shared" ref="Q58" si="67">K58/H58</f>
        <v>0.99998572020163079</v>
      </c>
      <c r="R58" s="18">
        <f t="shared" ref="R58" si="68">N58/H58</f>
        <v>0.99998572020163079</v>
      </c>
    </row>
    <row r="59" spans="1:18" s="6" customFormat="1" ht="30.75" customHeight="1" x14ac:dyDescent="0.25">
      <c r="A59" s="33" t="s">
        <v>88</v>
      </c>
      <c r="B59" s="77" t="s">
        <v>61</v>
      </c>
      <c r="C59" s="77"/>
      <c r="D59" s="77"/>
      <c r="E59" s="21">
        <f>E60</f>
        <v>7838.9</v>
      </c>
      <c r="F59" s="21">
        <f t="shared" ref="F59:P59" si="69">F60</f>
        <v>0</v>
      </c>
      <c r="G59" s="67">
        <f t="shared" si="69"/>
        <v>7838.9</v>
      </c>
      <c r="H59" s="21">
        <f t="shared" si="69"/>
        <v>4059</v>
      </c>
      <c r="I59" s="21">
        <f t="shared" si="69"/>
        <v>0</v>
      </c>
      <c r="J59" s="21">
        <f t="shared" si="69"/>
        <v>4059</v>
      </c>
      <c r="K59" s="21">
        <f t="shared" si="69"/>
        <v>4058.9</v>
      </c>
      <c r="L59" s="21">
        <f t="shared" si="69"/>
        <v>0</v>
      </c>
      <c r="M59" s="21">
        <f t="shared" si="69"/>
        <v>4058.9</v>
      </c>
      <c r="N59" s="21">
        <f t="shared" si="69"/>
        <v>4058.9</v>
      </c>
      <c r="O59" s="21">
        <f t="shared" si="69"/>
        <v>0</v>
      </c>
      <c r="P59" s="21">
        <f t="shared" si="69"/>
        <v>4058.9</v>
      </c>
      <c r="Q59" s="26">
        <f>K59/H59</f>
        <v>0.9999753633899976</v>
      </c>
      <c r="R59" s="26">
        <f>N59/H59</f>
        <v>0.9999753633899976</v>
      </c>
    </row>
    <row r="60" spans="1:18" s="6" customFormat="1" ht="82.5" x14ac:dyDescent="0.25">
      <c r="A60" s="33" t="s">
        <v>89</v>
      </c>
      <c r="B60" s="27" t="s">
        <v>32</v>
      </c>
      <c r="C60" s="16" t="s">
        <v>33</v>
      </c>
      <c r="D60" s="16" t="s">
        <v>33</v>
      </c>
      <c r="E60" s="19">
        <f t="shared" ref="E60" si="70">F60+G60</f>
        <v>7838.9</v>
      </c>
      <c r="F60" s="17">
        <v>0</v>
      </c>
      <c r="G60" s="69">
        <v>7838.9</v>
      </c>
      <c r="H60" s="19">
        <f>I60+J60</f>
        <v>4059</v>
      </c>
      <c r="I60" s="17">
        <v>0</v>
      </c>
      <c r="J60" s="28">
        <v>4059</v>
      </c>
      <c r="K60" s="17">
        <f>L60+M60</f>
        <v>4058.9</v>
      </c>
      <c r="L60" s="17">
        <v>0</v>
      </c>
      <c r="M60" s="17">
        <v>4058.9</v>
      </c>
      <c r="N60" s="17">
        <f>O60+P60</f>
        <v>4058.9</v>
      </c>
      <c r="O60" s="17">
        <v>0</v>
      </c>
      <c r="P60" s="17">
        <f>M60</f>
        <v>4058.9</v>
      </c>
      <c r="Q60" s="20">
        <f>K60/H60</f>
        <v>0.9999753633899976</v>
      </c>
      <c r="R60" s="20">
        <f>N60/H60</f>
        <v>0.9999753633899976</v>
      </c>
    </row>
    <row r="61" spans="1:18" s="6" customFormat="1" ht="26.25" customHeight="1" x14ac:dyDescent="0.25">
      <c r="A61" s="33" t="s">
        <v>90</v>
      </c>
      <c r="B61" s="77" t="s">
        <v>62</v>
      </c>
      <c r="C61" s="77"/>
      <c r="D61" s="77"/>
      <c r="E61" s="21">
        <f t="shared" ref="E61:P61" si="71">SUM(E62:E62)</f>
        <v>10750</v>
      </c>
      <c r="F61" s="21">
        <f t="shared" si="71"/>
        <v>0</v>
      </c>
      <c r="G61" s="67">
        <f t="shared" si="71"/>
        <v>10750</v>
      </c>
      <c r="H61" s="105">
        <f t="shared" si="71"/>
        <v>0</v>
      </c>
      <c r="I61" s="105">
        <f t="shared" si="71"/>
        <v>0</v>
      </c>
      <c r="J61" s="105">
        <f t="shared" si="71"/>
        <v>0</v>
      </c>
      <c r="K61" s="105">
        <f t="shared" si="71"/>
        <v>0</v>
      </c>
      <c r="L61" s="105">
        <f t="shared" si="71"/>
        <v>0</v>
      </c>
      <c r="M61" s="105">
        <f t="shared" si="71"/>
        <v>0</v>
      </c>
      <c r="N61" s="105">
        <f t="shared" si="71"/>
        <v>0</v>
      </c>
      <c r="O61" s="105">
        <f t="shared" si="71"/>
        <v>0</v>
      </c>
      <c r="P61" s="105">
        <f t="shared" si="71"/>
        <v>0</v>
      </c>
      <c r="Q61" s="18" t="s">
        <v>126</v>
      </c>
      <c r="R61" s="18" t="s">
        <v>126</v>
      </c>
    </row>
    <row r="62" spans="1:18" s="6" customFormat="1" ht="63" x14ac:dyDescent="0.25">
      <c r="A62" s="33" t="s">
        <v>91</v>
      </c>
      <c r="B62" s="44" t="s">
        <v>139</v>
      </c>
      <c r="C62" s="16" t="s">
        <v>11</v>
      </c>
      <c r="D62" s="45" t="s">
        <v>9</v>
      </c>
      <c r="E62" s="19">
        <f>SUM(F62:G62)</f>
        <v>10750</v>
      </c>
      <c r="F62" s="17">
        <v>0</v>
      </c>
      <c r="G62" s="69">
        <v>10750</v>
      </c>
      <c r="H62" s="102">
        <f t="shared" ref="H62" si="72">I62+J62</f>
        <v>0</v>
      </c>
      <c r="I62" s="102">
        <v>0</v>
      </c>
      <c r="J62" s="102">
        <v>0</v>
      </c>
      <c r="K62" s="102">
        <f t="shared" ref="K62" si="73">L62+M62</f>
        <v>0</v>
      </c>
      <c r="L62" s="102">
        <v>0</v>
      </c>
      <c r="M62" s="102">
        <v>0</v>
      </c>
      <c r="N62" s="102">
        <f t="shared" ref="N62" si="74">O62+P62</f>
        <v>0</v>
      </c>
      <c r="O62" s="102">
        <v>0</v>
      </c>
      <c r="P62" s="102">
        <f>M62</f>
        <v>0</v>
      </c>
      <c r="Q62" s="18" t="s">
        <v>126</v>
      </c>
      <c r="R62" s="18" t="s">
        <v>126</v>
      </c>
    </row>
    <row r="63" spans="1:18" s="6" customFormat="1" ht="21.75" hidden="1" customHeight="1" x14ac:dyDescent="0.25">
      <c r="A63" s="33" t="s">
        <v>92</v>
      </c>
      <c r="B63" s="77" t="s">
        <v>63</v>
      </c>
      <c r="C63" s="77"/>
      <c r="D63" s="77"/>
      <c r="E63" s="21">
        <f>SUM(E64:E65)</f>
        <v>0</v>
      </c>
      <c r="F63" s="21">
        <f t="shared" ref="F63:P63" si="75">SUM(F64:F65)</f>
        <v>0</v>
      </c>
      <c r="G63" s="67">
        <f t="shared" si="75"/>
        <v>0</v>
      </c>
      <c r="H63" s="21">
        <f t="shared" si="75"/>
        <v>0</v>
      </c>
      <c r="I63" s="21">
        <f t="shared" si="75"/>
        <v>0</v>
      </c>
      <c r="J63" s="21">
        <f t="shared" si="75"/>
        <v>0</v>
      </c>
      <c r="K63" s="21">
        <f t="shared" si="75"/>
        <v>0</v>
      </c>
      <c r="L63" s="21">
        <f t="shared" si="75"/>
        <v>0</v>
      </c>
      <c r="M63" s="21">
        <f t="shared" si="75"/>
        <v>0</v>
      </c>
      <c r="N63" s="21">
        <f t="shared" si="75"/>
        <v>0</v>
      </c>
      <c r="O63" s="21">
        <f t="shared" si="75"/>
        <v>0</v>
      </c>
      <c r="P63" s="21">
        <f t="shared" si="75"/>
        <v>0</v>
      </c>
      <c r="Q63" s="26" t="e">
        <f>K63/H63</f>
        <v>#DIV/0!</v>
      </c>
      <c r="R63" s="26" t="e">
        <f>N63/H63</f>
        <v>#DIV/0!</v>
      </c>
    </row>
    <row r="64" spans="1:18" s="6" customFormat="1" ht="47.25" hidden="1" customHeight="1" x14ac:dyDescent="0.25">
      <c r="A64" s="33" t="s">
        <v>93</v>
      </c>
      <c r="B64" s="44" t="s">
        <v>117</v>
      </c>
      <c r="C64" s="45" t="s">
        <v>11</v>
      </c>
      <c r="D64" s="45" t="s">
        <v>1</v>
      </c>
      <c r="E64" s="19">
        <f t="shared" ref="E64:E67" si="76">F64+G64</f>
        <v>0</v>
      </c>
      <c r="F64" s="17">
        <v>0</v>
      </c>
      <c r="G64" s="69">
        <v>0</v>
      </c>
      <c r="H64" s="19">
        <f t="shared" ref="H64:H67" si="77">I64+J64</f>
        <v>0</v>
      </c>
      <c r="I64" s="19">
        <v>0</v>
      </c>
      <c r="J64" s="28">
        <v>0</v>
      </c>
      <c r="K64" s="19">
        <v>0</v>
      </c>
      <c r="L64" s="28">
        <v>0</v>
      </c>
      <c r="M64" s="29">
        <v>0</v>
      </c>
      <c r="N64" s="19">
        <f t="shared" ref="N64:N67" si="78">O64+P64</f>
        <v>0</v>
      </c>
      <c r="O64" s="28">
        <v>0</v>
      </c>
      <c r="P64" s="29">
        <f t="shared" ref="P64:P67" si="79">M64</f>
        <v>0</v>
      </c>
      <c r="Q64" s="20">
        <v>0</v>
      </c>
      <c r="R64" s="20">
        <v>0</v>
      </c>
    </row>
    <row r="65" spans="1:18" s="6" customFormat="1" ht="47.25" hidden="1" customHeight="1" x14ac:dyDescent="0.25">
      <c r="A65" s="33" t="s">
        <v>119</v>
      </c>
      <c r="B65" s="44" t="s">
        <v>118</v>
      </c>
      <c r="C65" s="45" t="s">
        <v>11</v>
      </c>
      <c r="D65" s="45" t="s">
        <v>1</v>
      </c>
      <c r="E65" s="19">
        <f t="shared" ref="E65" si="80">F65+G65</f>
        <v>0</v>
      </c>
      <c r="F65" s="17">
        <v>0</v>
      </c>
      <c r="G65" s="69">
        <v>0</v>
      </c>
      <c r="H65" s="19">
        <f t="shared" ref="H65" si="81">I65+J65</f>
        <v>0</v>
      </c>
      <c r="I65" s="19">
        <v>0</v>
      </c>
      <c r="J65" s="28">
        <v>0</v>
      </c>
      <c r="K65" s="19">
        <f>M65</f>
        <v>0</v>
      </c>
      <c r="L65" s="28">
        <v>0</v>
      </c>
      <c r="M65" s="29">
        <v>0</v>
      </c>
      <c r="N65" s="19">
        <f t="shared" ref="N65" si="82">O65+P65</f>
        <v>0</v>
      </c>
      <c r="O65" s="28">
        <v>0</v>
      </c>
      <c r="P65" s="29">
        <v>0</v>
      </c>
      <c r="Q65" s="20" t="e">
        <f>K65/H65</f>
        <v>#DIV/0!</v>
      </c>
      <c r="R65" s="20" t="e">
        <f>N65/H65</f>
        <v>#DIV/0!</v>
      </c>
    </row>
    <row r="66" spans="1:18" s="6" customFormat="1" ht="26.25" customHeight="1" x14ac:dyDescent="0.25">
      <c r="A66" s="33" t="s">
        <v>124</v>
      </c>
      <c r="B66" s="77" t="s">
        <v>64</v>
      </c>
      <c r="C66" s="77"/>
      <c r="D66" s="77"/>
      <c r="E66" s="21">
        <f>E67</f>
        <v>600</v>
      </c>
      <c r="F66" s="21">
        <f t="shared" ref="F66:P66" si="83">F67</f>
        <v>0</v>
      </c>
      <c r="G66" s="67">
        <f t="shared" si="83"/>
        <v>600</v>
      </c>
      <c r="H66" s="21">
        <f t="shared" si="83"/>
        <v>450</v>
      </c>
      <c r="I66" s="21">
        <f t="shared" si="83"/>
        <v>0</v>
      </c>
      <c r="J66" s="21">
        <f t="shared" si="83"/>
        <v>450</v>
      </c>
      <c r="K66" s="21">
        <f t="shared" si="83"/>
        <v>450</v>
      </c>
      <c r="L66" s="21">
        <f t="shared" si="83"/>
        <v>0</v>
      </c>
      <c r="M66" s="21">
        <f t="shared" si="83"/>
        <v>450</v>
      </c>
      <c r="N66" s="21">
        <f t="shared" si="83"/>
        <v>450</v>
      </c>
      <c r="O66" s="21">
        <f t="shared" si="83"/>
        <v>0</v>
      </c>
      <c r="P66" s="21">
        <f t="shared" si="83"/>
        <v>450</v>
      </c>
      <c r="Q66" s="22">
        <f>K66/H66</f>
        <v>1</v>
      </c>
      <c r="R66" s="22">
        <f>N66/H66</f>
        <v>1</v>
      </c>
    </row>
    <row r="67" spans="1:18" s="6" customFormat="1" ht="63" x14ac:dyDescent="0.25">
      <c r="A67" s="33" t="s">
        <v>125</v>
      </c>
      <c r="B67" s="44" t="s">
        <v>140</v>
      </c>
      <c r="C67" s="45" t="s">
        <v>11</v>
      </c>
      <c r="D67" s="45" t="s">
        <v>9</v>
      </c>
      <c r="E67" s="19">
        <f t="shared" si="76"/>
        <v>600</v>
      </c>
      <c r="F67" s="17">
        <v>0</v>
      </c>
      <c r="G67" s="69">
        <v>600</v>
      </c>
      <c r="H67" s="19">
        <f t="shared" si="77"/>
        <v>450</v>
      </c>
      <c r="I67" s="19">
        <v>0</v>
      </c>
      <c r="J67" s="28">
        <v>450</v>
      </c>
      <c r="K67" s="19">
        <f t="shared" ref="K67" si="84">L67+M67</f>
        <v>450</v>
      </c>
      <c r="L67" s="28">
        <v>0</v>
      </c>
      <c r="M67" s="29">
        <v>450</v>
      </c>
      <c r="N67" s="19">
        <f t="shared" si="78"/>
        <v>450</v>
      </c>
      <c r="O67" s="28">
        <v>0</v>
      </c>
      <c r="P67" s="29">
        <f t="shared" si="79"/>
        <v>450</v>
      </c>
      <c r="Q67" s="18">
        <f>K67/H67</f>
        <v>1</v>
      </c>
      <c r="R67" s="18">
        <f>N67/H67</f>
        <v>1</v>
      </c>
    </row>
    <row r="68" spans="1:18" s="6" customFormat="1" ht="16.5" hidden="1" customHeight="1" x14ac:dyDescent="0.25">
      <c r="A68" s="33"/>
      <c r="B68" s="78" t="s">
        <v>34</v>
      </c>
      <c r="C68" s="78"/>
      <c r="D68" s="78"/>
      <c r="E68" s="21">
        <f>SUM(E69)</f>
        <v>0</v>
      </c>
      <c r="F68" s="17">
        <v>0</v>
      </c>
      <c r="G68" s="47">
        <v>0</v>
      </c>
      <c r="H68" s="19">
        <f t="shared" ref="H68:H69" si="85">I68+J68</f>
        <v>0</v>
      </c>
      <c r="I68" s="19">
        <f t="shared" ref="I68:I69" si="86">J68+K68</f>
        <v>0</v>
      </c>
      <c r="J68" s="19">
        <f t="shared" ref="J68:J69" si="87">K68+L68</f>
        <v>0</v>
      </c>
      <c r="K68" s="19">
        <f t="shared" ref="K68:K69" si="88">L68+M68</f>
        <v>0</v>
      </c>
      <c r="L68" s="19">
        <f t="shared" ref="L68:L69" si="89">M68+N68</f>
        <v>0</v>
      </c>
      <c r="M68" s="19">
        <f t="shared" ref="M68:M69" si="90">N68+O68</f>
        <v>0</v>
      </c>
      <c r="N68" s="19">
        <f t="shared" ref="N68:N69" si="91">O68+P68</f>
        <v>0</v>
      </c>
      <c r="O68" s="19">
        <f t="shared" ref="O68:O69" si="92">P68+Q68</f>
        <v>0</v>
      </c>
      <c r="P68" s="19">
        <f t="shared" ref="P68:P69" si="93">Q68+R68</f>
        <v>0</v>
      </c>
      <c r="Q68" s="23">
        <v>0</v>
      </c>
      <c r="R68" s="23">
        <v>0</v>
      </c>
    </row>
    <row r="69" spans="1:18" s="6" customFormat="1" ht="31.5" hidden="1" customHeight="1" x14ac:dyDescent="0.25">
      <c r="A69" s="37"/>
      <c r="B69" s="30" t="s">
        <v>35</v>
      </c>
      <c r="C69" s="16" t="s">
        <v>33</v>
      </c>
      <c r="D69" s="16" t="s">
        <v>1</v>
      </c>
      <c r="E69" s="19">
        <f>SUM(F69:I69)</f>
        <v>0</v>
      </c>
      <c r="F69" s="17">
        <v>0</v>
      </c>
      <c r="G69" s="48">
        <v>0</v>
      </c>
      <c r="H69" s="19">
        <f t="shared" si="85"/>
        <v>0</v>
      </c>
      <c r="I69" s="19">
        <f t="shared" si="86"/>
        <v>0</v>
      </c>
      <c r="J69" s="19">
        <f t="shared" si="87"/>
        <v>0</v>
      </c>
      <c r="K69" s="19">
        <f t="shared" si="88"/>
        <v>0</v>
      </c>
      <c r="L69" s="19">
        <f t="shared" si="89"/>
        <v>0</v>
      </c>
      <c r="M69" s="19">
        <f t="shared" si="90"/>
        <v>0</v>
      </c>
      <c r="N69" s="19">
        <f t="shared" si="91"/>
        <v>0</v>
      </c>
      <c r="O69" s="19">
        <f t="shared" si="92"/>
        <v>0</v>
      </c>
      <c r="P69" s="19">
        <f t="shared" si="93"/>
        <v>0</v>
      </c>
      <c r="Q69" s="23">
        <v>0</v>
      </c>
      <c r="R69" s="23">
        <v>0</v>
      </c>
    </row>
    <row r="70" spans="1:18" ht="16.5" x14ac:dyDescent="0.25">
      <c r="A70" s="38"/>
      <c r="B70" s="31" t="s">
        <v>31</v>
      </c>
      <c r="C70" s="31"/>
      <c r="D70" s="31"/>
      <c r="E70" s="32">
        <f>E6+E20+E26+E39+E59+E61+E63+E66</f>
        <v>73789.200000000012</v>
      </c>
      <c r="F70" s="32">
        <f t="shared" ref="F70:P70" si="94">F6+F20+F26+F39+F59+F61+F63+F66</f>
        <v>0</v>
      </c>
      <c r="G70" s="32">
        <f t="shared" si="94"/>
        <v>73789.200000000012</v>
      </c>
      <c r="H70" s="32">
        <f t="shared" si="94"/>
        <v>22214.3</v>
      </c>
      <c r="I70" s="32">
        <f t="shared" si="94"/>
        <v>0</v>
      </c>
      <c r="J70" s="32">
        <f t="shared" si="94"/>
        <v>22214.3</v>
      </c>
      <c r="K70" s="32">
        <f>K6+K20+K26+K39+K59+K61+K63+K66</f>
        <v>21779.9</v>
      </c>
      <c r="L70" s="32">
        <f t="shared" si="94"/>
        <v>0</v>
      </c>
      <c r="M70" s="32">
        <f>M6+M20+M26+M39+M59+M61+M63+M66</f>
        <v>21779.9</v>
      </c>
      <c r="N70" s="32">
        <f t="shared" si="94"/>
        <v>21779.9</v>
      </c>
      <c r="O70" s="32">
        <f t="shared" si="94"/>
        <v>0</v>
      </c>
      <c r="P70" s="32">
        <f t="shared" si="94"/>
        <v>21779.9</v>
      </c>
      <c r="Q70" s="22">
        <f>K70/H70</f>
        <v>0.98044502865271477</v>
      </c>
      <c r="R70" s="22">
        <f t="shared" ref="R70" si="95">N70/H70</f>
        <v>0.98044502865271477</v>
      </c>
    </row>
    <row r="72" spans="1:18" x14ac:dyDescent="0.25">
      <c r="E72" s="10"/>
    </row>
    <row r="73" spans="1:18" x14ac:dyDescent="0.25">
      <c r="E73" s="10">
        <f>68235.3-E70</f>
        <v>-5553.9000000000087</v>
      </c>
    </row>
    <row r="96" ht="30.75" customHeight="1" x14ac:dyDescent="0.25"/>
    <row r="98" ht="18.75" customHeight="1" x14ac:dyDescent="0.25"/>
    <row r="99" ht="18.75" customHeight="1" x14ac:dyDescent="0.25"/>
    <row r="102" ht="18.75" customHeight="1" x14ac:dyDescent="0.25"/>
    <row r="104" ht="18.75" customHeight="1" x14ac:dyDescent="0.25"/>
    <row r="105" ht="18.75" customHeight="1" x14ac:dyDescent="0.25"/>
  </sheetData>
  <mergeCells count="23">
    <mergeCell ref="B53:D53"/>
    <mergeCell ref="B39:D39"/>
    <mergeCell ref="B6:D6"/>
    <mergeCell ref="B20:D20"/>
    <mergeCell ref="B40:D40"/>
    <mergeCell ref="B26:D2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9:D59"/>
    <mergeCell ref="B61:D61"/>
    <mergeCell ref="B63:D63"/>
    <mergeCell ref="B68:D68"/>
    <mergeCell ref="B66:D66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5"/>
  <sheetViews>
    <sheetView view="pageBreakPreview" zoomScale="90" zoomScaleNormal="100" zoomScaleSheetLayoutView="90" workbookViewId="0">
      <selection activeCell="F9" sqref="F9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35.25" customHeight="1" x14ac:dyDescent="0.25">
      <c r="A1" s="84" t="s">
        <v>150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5" ht="24" customHeight="1" x14ac:dyDescent="0.25">
      <c r="A2" s="85" t="s">
        <v>155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5" ht="24" customHeight="1" x14ac:dyDescent="0.25">
      <c r="A3" s="86" t="s">
        <v>13</v>
      </c>
      <c r="B3" s="86" t="s">
        <v>14</v>
      </c>
      <c r="C3" s="87" t="s">
        <v>15</v>
      </c>
      <c r="D3" s="88"/>
      <c r="E3" s="86" t="s">
        <v>16</v>
      </c>
      <c r="F3" s="86" t="s">
        <v>17</v>
      </c>
      <c r="G3" s="86" t="s">
        <v>18</v>
      </c>
      <c r="H3" s="86" t="s">
        <v>19</v>
      </c>
      <c r="I3" s="89" t="s">
        <v>129</v>
      </c>
      <c r="J3" s="89" t="s">
        <v>20</v>
      </c>
      <c r="K3" s="86" t="s">
        <v>21</v>
      </c>
      <c r="L3" s="86"/>
      <c r="M3" s="86"/>
    </row>
    <row r="4" spans="1:15" ht="15" customHeight="1" x14ac:dyDescent="0.25">
      <c r="A4" s="86"/>
      <c r="B4" s="86"/>
      <c r="C4" s="89" t="s">
        <v>22</v>
      </c>
      <c r="D4" s="89" t="s">
        <v>23</v>
      </c>
      <c r="E4" s="86"/>
      <c r="F4" s="86"/>
      <c r="G4" s="86"/>
      <c r="H4" s="86"/>
      <c r="I4" s="90"/>
      <c r="J4" s="90"/>
      <c r="K4" s="86" t="s">
        <v>24</v>
      </c>
      <c r="L4" s="89" t="s">
        <v>25</v>
      </c>
      <c r="M4" s="86" t="s">
        <v>26</v>
      </c>
    </row>
    <row r="5" spans="1:15" ht="31.5" customHeight="1" x14ac:dyDescent="0.25">
      <c r="A5" s="86"/>
      <c r="B5" s="86"/>
      <c r="C5" s="91"/>
      <c r="D5" s="91"/>
      <c r="E5" s="86"/>
      <c r="F5" s="86"/>
      <c r="G5" s="86"/>
      <c r="H5" s="86"/>
      <c r="I5" s="91"/>
      <c r="J5" s="91"/>
      <c r="K5" s="86"/>
      <c r="L5" s="91"/>
      <c r="M5" s="86"/>
    </row>
    <row r="6" spans="1:15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f t="shared" si="0"/>
        <v>4</v>
      </c>
      <c r="G6" s="11">
        <f t="shared" si="0"/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5" ht="90.75" customHeight="1" x14ac:dyDescent="0.25">
      <c r="A7" s="14">
        <v>1</v>
      </c>
      <c r="B7" s="57" t="s">
        <v>132</v>
      </c>
      <c r="C7" s="14"/>
      <c r="D7" s="14"/>
      <c r="E7" s="53" t="s">
        <v>142</v>
      </c>
      <c r="F7" s="51" t="s">
        <v>141</v>
      </c>
      <c r="G7" s="71" t="s">
        <v>9</v>
      </c>
      <c r="H7" s="54">
        <v>45596</v>
      </c>
      <c r="I7" s="70">
        <v>7474089.7000000002</v>
      </c>
      <c r="J7" s="14"/>
      <c r="K7" s="2">
        <f>M7</f>
        <v>0</v>
      </c>
      <c r="L7" s="2"/>
      <c r="M7" s="2">
        <f>'Подпрограмма 2'!K54</f>
        <v>0</v>
      </c>
    </row>
    <row r="8" spans="1:15" ht="97.5" customHeight="1" x14ac:dyDescent="0.25">
      <c r="A8" s="53">
        <v>2</v>
      </c>
      <c r="B8" s="58" t="s">
        <v>133</v>
      </c>
      <c r="C8" s="53"/>
      <c r="D8" s="53"/>
      <c r="E8" s="53" t="s">
        <v>143</v>
      </c>
      <c r="F8" s="51" t="s">
        <v>144</v>
      </c>
      <c r="G8" s="71" t="s">
        <v>9</v>
      </c>
      <c r="H8" s="54">
        <v>45550</v>
      </c>
      <c r="I8" s="70">
        <v>4694808</v>
      </c>
      <c r="J8" s="53"/>
      <c r="K8" s="2">
        <f>M8</f>
        <v>0</v>
      </c>
      <c r="L8" s="2"/>
      <c r="M8" s="2">
        <f>'Подпрограмма 2'!K55</f>
        <v>0</v>
      </c>
    </row>
    <row r="9" spans="1:15" ht="91.5" customHeight="1" x14ac:dyDescent="0.25">
      <c r="A9" s="53">
        <v>3</v>
      </c>
      <c r="B9" s="56" t="s">
        <v>134</v>
      </c>
      <c r="C9" s="53"/>
      <c r="D9" s="53"/>
      <c r="E9" s="53" t="s">
        <v>151</v>
      </c>
      <c r="F9" s="51" t="s">
        <v>152</v>
      </c>
      <c r="G9" s="71" t="s">
        <v>9</v>
      </c>
      <c r="H9" s="54">
        <v>45596</v>
      </c>
      <c r="I9" s="70">
        <v>2329900</v>
      </c>
      <c r="J9" s="53"/>
      <c r="K9" s="2">
        <f>M9</f>
        <v>0</v>
      </c>
      <c r="L9" s="2"/>
      <c r="M9" s="2">
        <f>'Подпрограмма 2'!K56</f>
        <v>0</v>
      </c>
    </row>
    <row r="10" spans="1:15" ht="69" customHeight="1" x14ac:dyDescent="0.25">
      <c r="A10" s="53">
        <v>4</v>
      </c>
      <c r="B10" s="56" t="s">
        <v>136</v>
      </c>
      <c r="C10" s="53"/>
      <c r="D10" s="53"/>
      <c r="E10" s="53" t="s">
        <v>153</v>
      </c>
      <c r="F10" s="51" t="s">
        <v>154</v>
      </c>
      <c r="G10" s="71" t="s">
        <v>9</v>
      </c>
      <c r="H10" s="54">
        <v>45504</v>
      </c>
      <c r="I10" s="70">
        <v>7002810</v>
      </c>
      <c r="J10" s="53"/>
      <c r="K10" s="72">
        <f>M10</f>
        <v>7002.8</v>
      </c>
      <c r="L10" s="72"/>
      <c r="M10" s="72">
        <f>'Подпрограмма 2'!K58</f>
        <v>7002.8</v>
      </c>
    </row>
    <row r="11" spans="1:15" s="5" customFormat="1" ht="51" customHeight="1" x14ac:dyDescent="0.25">
      <c r="A11" s="97">
        <v>5</v>
      </c>
      <c r="B11" s="96" t="s">
        <v>32</v>
      </c>
      <c r="C11" s="4"/>
      <c r="D11" s="4"/>
      <c r="E11" s="51" t="s">
        <v>127</v>
      </c>
      <c r="F11" s="51" t="s">
        <v>145</v>
      </c>
      <c r="G11" s="95" t="str">
        <f>'Подпрограмма 2'!D60</f>
        <v xml:space="preserve"> Администрация Заполярного района</v>
      </c>
      <c r="H11" s="52" t="s">
        <v>128</v>
      </c>
      <c r="I11" s="75">
        <v>10346947.289999999</v>
      </c>
      <c r="J11" s="2"/>
      <c r="K11" s="73">
        <f>8507.4+M11</f>
        <v>12566.3</v>
      </c>
      <c r="L11" s="8"/>
      <c r="M11" s="9">
        <f>'Подпрограмма 2'!K60</f>
        <v>4058.9</v>
      </c>
      <c r="O11" s="15"/>
    </row>
    <row r="12" spans="1:15" s="5" customFormat="1" ht="82.5" customHeight="1" x14ac:dyDescent="0.25">
      <c r="A12" s="97"/>
      <c r="B12" s="96"/>
      <c r="C12" s="4"/>
      <c r="D12" s="4"/>
      <c r="E12" s="51" t="s">
        <v>146</v>
      </c>
      <c r="F12" s="51" t="s">
        <v>145</v>
      </c>
      <c r="G12" s="95"/>
      <c r="H12" s="51" t="s">
        <v>147</v>
      </c>
      <c r="I12" s="76">
        <v>13538170.52</v>
      </c>
      <c r="J12" s="2"/>
      <c r="K12" s="73">
        <f>M12</f>
        <v>0</v>
      </c>
      <c r="L12" s="8"/>
      <c r="M12" s="9">
        <v>0</v>
      </c>
      <c r="O12" s="15"/>
    </row>
    <row r="13" spans="1:15" s="5" customFormat="1" ht="82.5" customHeight="1" x14ac:dyDescent="0.25">
      <c r="A13" s="63">
        <v>6</v>
      </c>
      <c r="B13" s="62" t="s">
        <v>140</v>
      </c>
      <c r="C13" s="4"/>
      <c r="D13" s="4"/>
      <c r="E13" s="51" t="s">
        <v>157</v>
      </c>
      <c r="F13" s="51" t="s">
        <v>158</v>
      </c>
      <c r="G13" s="71" t="s">
        <v>9</v>
      </c>
      <c r="H13" s="51" t="s">
        <v>159</v>
      </c>
      <c r="I13" s="76">
        <v>600000</v>
      </c>
      <c r="J13" s="2"/>
      <c r="K13" s="73">
        <f>'Подпрограмма 2'!M67</f>
        <v>450</v>
      </c>
      <c r="L13" s="8"/>
      <c r="M13" s="9">
        <f>'Подпрограмма 2'!K67</f>
        <v>450</v>
      </c>
      <c r="O13" s="15"/>
    </row>
    <row r="14" spans="1:15" s="5" customFormat="1" ht="91.5" customHeight="1" x14ac:dyDescent="0.25">
      <c r="A14" s="55">
        <v>7</v>
      </c>
      <c r="B14" s="59" t="s">
        <v>139</v>
      </c>
      <c r="C14" s="4"/>
      <c r="D14" s="4"/>
      <c r="E14" s="53" t="s">
        <v>148</v>
      </c>
      <c r="F14" s="54" t="s">
        <v>149</v>
      </c>
      <c r="G14" s="71" t="s">
        <v>9</v>
      </c>
      <c r="H14" s="54">
        <v>45580</v>
      </c>
      <c r="I14" s="70">
        <v>6726250</v>
      </c>
      <c r="J14" s="2"/>
      <c r="K14" s="73">
        <f>M14</f>
        <v>0</v>
      </c>
      <c r="L14" s="8"/>
      <c r="M14" s="9">
        <f>'Подпрограмма 2'!K62</f>
        <v>0</v>
      </c>
      <c r="O14" s="15"/>
    </row>
    <row r="15" spans="1:15" ht="15" customHeight="1" x14ac:dyDescent="0.25">
      <c r="A15" s="92" t="s">
        <v>27</v>
      </c>
      <c r="B15" s="93"/>
      <c r="C15" s="93"/>
      <c r="D15" s="93"/>
      <c r="E15" s="93"/>
      <c r="F15" s="93"/>
      <c r="G15" s="93"/>
      <c r="H15" s="93"/>
      <c r="I15" s="94"/>
      <c r="J15" s="74">
        <f>SUM(J7:J14)</f>
        <v>0</v>
      </c>
      <c r="K15" s="74">
        <f>SUM(K7:K14)</f>
        <v>20019.099999999999</v>
      </c>
      <c r="L15" s="74">
        <f>SUM(L7:L14)</f>
        <v>0</v>
      </c>
      <c r="M15" s="74">
        <f>SUM(M7:M14)</f>
        <v>11511.7</v>
      </c>
    </row>
  </sheetData>
  <mergeCells count="21">
    <mergeCell ref="A15:I15"/>
    <mergeCell ref="J3:J5"/>
    <mergeCell ref="K3:M3"/>
    <mergeCell ref="C4:C5"/>
    <mergeCell ref="D4:D5"/>
    <mergeCell ref="K4:K5"/>
    <mergeCell ref="L4:L5"/>
    <mergeCell ref="M4:M5"/>
    <mergeCell ref="G11:G12"/>
    <mergeCell ref="B11:B12"/>
    <mergeCell ref="A11:A12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2024-10-31T12:38:01Z</cp:lastPrinted>
  <dcterms:created xsi:type="dcterms:W3CDTF">2015-07-01T06:08:23Z</dcterms:created>
  <dcterms:modified xsi:type="dcterms:W3CDTF">2024-10-31T12:47:34Z</dcterms:modified>
</cp:coreProperties>
</file>